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0" windowWidth="9690" windowHeight="6225"/>
  </bookViews>
  <sheets>
    <sheet name="List1" sheetId="1" r:id="rId1"/>
    <sheet name="DV-IDENTITY-0" sheetId="17" state="veryHidden" r:id="rId2"/>
  </sheets>
  <definedNames>
    <definedName name="_xlnm.Print_Area" localSheetId="0">List1!$B$1:$R$25</definedName>
  </definedNames>
  <calcPr calcId="0"/>
</workbook>
</file>

<file path=xl/calcChain.xml><?xml version="1.0" encoding="utf-8"?>
<calcChain xmlns="http://schemas.openxmlformats.org/spreadsheetml/2006/main">
  <c r="A3" i="17" l="1"/>
  <c r="A2" i="17"/>
  <c r="B2" i="17"/>
  <c r="C2" i="17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V2" i="17"/>
  <c r="W2" i="17"/>
  <c r="X2" i="17"/>
  <c r="Y2" i="17"/>
  <c r="Z2" i="17"/>
  <c r="AA2" i="17"/>
  <c r="AB2" i="17"/>
  <c r="AC2" i="17"/>
  <c r="AD2" i="17"/>
  <c r="AE2" i="17"/>
  <c r="AF2" i="17"/>
  <c r="AG2" i="17"/>
  <c r="AH2" i="17"/>
  <c r="AI2" i="17"/>
  <c r="AJ2" i="17"/>
  <c r="AK2" i="17"/>
  <c r="AL2" i="17"/>
  <c r="AM2" i="17"/>
  <c r="AN2" i="17"/>
  <c r="AO2" i="17"/>
  <c r="AP2" i="17"/>
  <c r="AQ2" i="17"/>
  <c r="AR2" i="17"/>
  <c r="AS2" i="17"/>
  <c r="AT2" i="17"/>
  <c r="AU2" i="17"/>
  <c r="AV2" i="17"/>
  <c r="AW2" i="17"/>
  <c r="AX2" i="17"/>
  <c r="AY2" i="17"/>
  <c r="AZ2" i="17"/>
  <c r="BA2" i="17"/>
  <c r="BB2" i="17"/>
  <c r="BC2" i="17"/>
  <c r="BD2" i="17"/>
  <c r="BE2" i="17"/>
  <c r="BF2" i="17"/>
  <c r="BG2" i="17"/>
  <c r="BH2" i="17"/>
  <c r="BI2" i="17"/>
  <c r="BJ2" i="17"/>
  <c r="BK2" i="17"/>
  <c r="BL2" i="17"/>
  <c r="BM2" i="17"/>
  <c r="BN2" i="17"/>
  <c r="BO2" i="17"/>
  <c r="BP2" i="17"/>
  <c r="BQ2" i="17"/>
  <c r="BR2" i="17"/>
  <c r="BS2" i="17"/>
  <c r="BT2" i="17"/>
  <c r="BU2" i="17"/>
  <c r="BV2" i="17"/>
  <c r="BW2" i="17"/>
  <c r="BX2" i="17"/>
  <c r="BY2" i="17"/>
  <c r="BZ2" i="17"/>
  <c r="CA2" i="17"/>
  <c r="CB2" i="17"/>
  <c r="CC2" i="17"/>
  <c r="CD2" i="17"/>
  <c r="CE2" i="17"/>
  <c r="CF2" i="17"/>
  <c r="CG2" i="17"/>
  <c r="CH2" i="17"/>
  <c r="CI2" i="17"/>
  <c r="CJ2" i="17"/>
  <c r="CK2" i="17"/>
  <c r="CL2" i="17"/>
  <c r="CM2" i="17"/>
  <c r="CN2" i="17"/>
  <c r="CO2" i="17"/>
  <c r="CP2" i="17"/>
  <c r="CQ2" i="17"/>
  <c r="CR2" i="17"/>
  <c r="CS2" i="17"/>
  <c r="CT2" i="17"/>
  <c r="CU2" i="17"/>
  <c r="CV2" i="17"/>
  <c r="CW2" i="17"/>
  <c r="CX2" i="17"/>
  <c r="CY2" i="17"/>
  <c r="CZ2" i="17"/>
  <c r="DA2" i="17"/>
  <c r="DB2" i="17"/>
  <c r="DC2" i="17"/>
  <c r="DD2" i="17"/>
  <c r="DE2" i="17"/>
  <c r="DF2" i="17"/>
  <c r="DG2" i="17"/>
  <c r="DH2" i="17"/>
  <c r="DI2" i="17"/>
  <c r="DJ2" i="17"/>
  <c r="DK2" i="17"/>
  <c r="DL2" i="17"/>
  <c r="DM2" i="17"/>
  <c r="DN2" i="17"/>
  <c r="DO2" i="17"/>
  <c r="DP2" i="17"/>
  <c r="DQ2" i="17"/>
  <c r="DR2" i="17"/>
  <c r="DS2" i="17"/>
  <c r="DT2" i="17"/>
  <c r="DU2" i="17"/>
  <c r="DV2" i="17"/>
  <c r="DW2" i="17"/>
  <c r="DX2" i="17"/>
  <c r="DY2" i="17"/>
  <c r="DZ2" i="17"/>
  <c r="EA2" i="17"/>
  <c r="EB2" i="17"/>
  <c r="EC2" i="17"/>
  <c r="ED2" i="17"/>
  <c r="EE2" i="17"/>
  <c r="EF2" i="17"/>
  <c r="EG2" i="17"/>
  <c r="EH2" i="17"/>
  <c r="EI2" i="17"/>
  <c r="EJ2" i="17"/>
  <c r="EK2" i="17"/>
  <c r="EL2" i="17"/>
  <c r="EM2" i="17"/>
  <c r="EN2" i="17"/>
  <c r="EO2" i="17"/>
  <c r="EP2" i="17"/>
  <c r="EQ2" i="17"/>
  <c r="ER2" i="17"/>
  <c r="ES2" i="17"/>
  <c r="ET2" i="17"/>
  <c r="EU2" i="17"/>
  <c r="EV2" i="17"/>
  <c r="EW2" i="17"/>
  <c r="EX2" i="17"/>
  <c r="EY2" i="17"/>
  <c r="EZ2" i="17"/>
  <c r="FA2" i="17"/>
  <c r="FB2" i="17"/>
  <c r="FC2" i="17"/>
  <c r="FD2" i="17"/>
  <c r="FE2" i="17"/>
  <c r="FF2" i="17"/>
  <c r="FG2" i="17"/>
  <c r="FH2" i="17"/>
  <c r="FI2" i="17"/>
  <c r="FJ2" i="17"/>
  <c r="FK2" i="17"/>
  <c r="FL2" i="17"/>
  <c r="FM2" i="17"/>
  <c r="FN2" i="17"/>
  <c r="FO2" i="17"/>
  <c r="FP2" i="17"/>
  <c r="FQ2" i="17"/>
  <c r="FR2" i="17"/>
  <c r="FS2" i="17"/>
  <c r="FT2" i="17"/>
  <c r="FU2" i="17"/>
  <c r="FV2" i="17"/>
  <c r="FW2" i="17"/>
  <c r="FX2" i="17"/>
  <c r="FY2" i="17"/>
  <c r="FZ2" i="17"/>
  <c r="GA2" i="17"/>
  <c r="GB2" i="17"/>
  <c r="GC2" i="17"/>
  <c r="GD2" i="17"/>
  <c r="GE2" i="17"/>
  <c r="GF2" i="17"/>
  <c r="GG2" i="17"/>
  <c r="GH2" i="17"/>
  <c r="GI2" i="17"/>
  <c r="GJ2" i="17"/>
  <c r="GK2" i="17"/>
  <c r="GL2" i="17"/>
  <c r="GM2" i="17"/>
  <c r="GN2" i="17"/>
  <c r="GO2" i="17"/>
  <c r="GP2" i="17"/>
  <c r="GQ2" i="17"/>
  <c r="GR2" i="17"/>
  <c r="GS2" i="17"/>
  <c r="GT2" i="17"/>
  <c r="GU2" i="17"/>
  <c r="GV2" i="17"/>
  <c r="GW2" i="17"/>
  <c r="A1" i="17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B1" i="17"/>
  <c r="BC1" i="17"/>
  <c r="BD1" i="17"/>
  <c r="BE1" i="17"/>
  <c r="BF1" i="17"/>
  <c r="BG1" i="17"/>
  <c r="BH1" i="17"/>
  <c r="BI1" i="17"/>
  <c r="BJ1" i="17"/>
  <c r="BK1" i="17"/>
  <c r="BL1" i="17"/>
  <c r="BM1" i="17"/>
  <c r="BN1" i="17"/>
  <c r="BO1" i="17"/>
  <c r="BP1" i="17"/>
  <c r="BQ1" i="17"/>
  <c r="BR1" i="17"/>
  <c r="BS1" i="17"/>
  <c r="BT1" i="17"/>
  <c r="BU1" i="17"/>
  <c r="BV1" i="17"/>
  <c r="BW1" i="17"/>
  <c r="BX1" i="17"/>
  <c r="BY1" i="17"/>
  <c r="BZ1" i="17"/>
  <c r="CA1" i="17"/>
  <c r="CB1" i="17"/>
  <c r="CC1" i="17"/>
  <c r="CD1" i="17"/>
  <c r="CE1" i="17"/>
  <c r="CF1" i="17"/>
  <c r="CG1" i="17"/>
  <c r="CH1" i="17"/>
  <c r="CI1" i="17"/>
  <c r="CJ1" i="17"/>
  <c r="CK1" i="17"/>
  <c r="CL1" i="17"/>
  <c r="CM1" i="17"/>
  <c r="CN1" i="17"/>
  <c r="CO1" i="17"/>
  <c r="CP1" i="17"/>
  <c r="CQ1" i="17"/>
  <c r="CR1" i="17"/>
  <c r="CS1" i="17"/>
  <c r="CT1" i="17"/>
  <c r="CU1" i="17"/>
  <c r="CV1" i="17"/>
  <c r="CW1" i="17"/>
  <c r="CX1" i="17"/>
  <c r="CY1" i="17"/>
  <c r="CZ1" i="17"/>
  <c r="DA1" i="17"/>
  <c r="DB1" i="17"/>
  <c r="DC1" i="17"/>
  <c r="DD1" i="17"/>
  <c r="DE1" i="17"/>
  <c r="DF1" i="17"/>
  <c r="DG1" i="17"/>
  <c r="DH1" i="17"/>
  <c r="DI1" i="17"/>
  <c r="DJ1" i="17"/>
  <c r="DK1" i="17"/>
  <c r="DL1" i="17"/>
  <c r="DM1" i="17"/>
  <c r="DN1" i="17"/>
  <c r="DO1" i="17"/>
  <c r="DP1" i="17"/>
  <c r="DQ1" i="17"/>
  <c r="DR1" i="17"/>
  <c r="DS1" i="17"/>
  <c r="DT1" i="17"/>
  <c r="DU1" i="17"/>
  <c r="DV1" i="17"/>
  <c r="DW1" i="17"/>
  <c r="DX1" i="17"/>
  <c r="DY1" i="17"/>
  <c r="DZ1" i="17"/>
  <c r="EA1" i="17"/>
  <c r="EB1" i="17"/>
  <c r="EC1" i="17"/>
  <c r="ED1" i="17"/>
  <c r="EE1" i="17"/>
  <c r="EF1" i="17"/>
  <c r="EG1" i="17"/>
  <c r="EH1" i="17"/>
  <c r="EI1" i="17"/>
  <c r="EJ1" i="17"/>
  <c r="EK1" i="17"/>
  <c r="EL1" i="17"/>
  <c r="EM1" i="17"/>
  <c r="EN1" i="17"/>
  <c r="EO1" i="17"/>
  <c r="EP1" i="17"/>
  <c r="EQ1" i="17"/>
  <c r="ER1" i="17"/>
  <c r="ES1" i="17"/>
  <c r="ET1" i="17"/>
  <c r="EU1" i="17"/>
  <c r="EV1" i="17"/>
  <c r="EW1" i="17"/>
  <c r="EX1" i="17"/>
  <c r="EY1" i="17"/>
  <c r="EZ1" i="17"/>
  <c r="FA1" i="17"/>
  <c r="FB1" i="17"/>
  <c r="FC1" i="17"/>
  <c r="FD1" i="17"/>
  <c r="FE1" i="17"/>
  <c r="FF1" i="17"/>
  <c r="FG1" i="17"/>
  <c r="FH1" i="17"/>
  <c r="FI1" i="17"/>
  <c r="FJ1" i="17"/>
  <c r="FK1" i="17"/>
  <c r="FL1" i="17"/>
  <c r="FM1" i="17"/>
  <c r="FN1" i="17"/>
  <c r="FO1" i="17"/>
  <c r="FP1" i="17"/>
  <c r="FQ1" i="17"/>
  <c r="FR1" i="17"/>
  <c r="FS1" i="17"/>
  <c r="FT1" i="17"/>
  <c r="FU1" i="17"/>
  <c r="FV1" i="17"/>
  <c r="FW1" i="17"/>
  <c r="FX1" i="17"/>
  <c r="FY1" i="17"/>
  <c r="FZ1" i="17"/>
  <c r="GA1" i="17"/>
  <c r="GB1" i="17"/>
  <c r="GC1" i="17"/>
  <c r="GD1" i="17"/>
  <c r="GE1" i="17"/>
  <c r="GF1" i="17"/>
  <c r="GG1" i="17"/>
  <c r="GH1" i="17"/>
  <c r="GI1" i="17"/>
  <c r="GJ1" i="17"/>
  <c r="GK1" i="17"/>
  <c r="GL1" i="17"/>
  <c r="GM1" i="17"/>
  <c r="GN1" i="17"/>
  <c r="GO1" i="17"/>
  <c r="GP1" i="17"/>
  <c r="GQ1" i="17"/>
  <c r="GR1" i="17"/>
  <c r="GS1" i="17"/>
  <c r="GT1" i="17"/>
  <c r="GU1" i="17"/>
  <c r="GV1" i="17"/>
  <c r="GW1" i="17"/>
  <c r="GX1" i="17"/>
  <c r="GY1" i="17"/>
  <c r="GZ1" i="17"/>
  <c r="HA1" i="17"/>
  <c r="HB1" i="17"/>
  <c r="HC1" i="17"/>
  <c r="HD1" i="17"/>
  <c r="HE1" i="17"/>
  <c r="HF1" i="17"/>
  <c r="HG1" i="17"/>
  <c r="HH1" i="17"/>
  <c r="HI1" i="17"/>
  <c r="HJ1" i="17"/>
  <c r="HK1" i="17"/>
  <c r="HL1" i="17"/>
  <c r="HM1" i="17"/>
  <c r="HN1" i="17"/>
  <c r="HO1" i="17"/>
  <c r="HP1" i="17"/>
  <c r="HQ1" i="17"/>
  <c r="HR1" i="17"/>
  <c r="HS1" i="17"/>
  <c r="HT1" i="17"/>
  <c r="HU1" i="17"/>
  <c r="HV1" i="17"/>
  <c r="HW1" i="17"/>
  <c r="HX1" i="17"/>
  <c r="HY1" i="17"/>
  <c r="HZ1" i="17"/>
  <c r="IA1" i="17"/>
  <c r="IB1" i="17"/>
  <c r="IC1" i="17"/>
  <c r="ID1" i="17"/>
  <c r="IE1" i="17"/>
  <c r="IF1" i="17"/>
  <c r="IG1" i="17"/>
  <c r="IH1" i="17"/>
  <c r="II1" i="17"/>
  <c r="IJ1" i="17"/>
  <c r="IK1" i="17"/>
  <c r="IL1" i="17"/>
  <c r="IM1" i="17"/>
  <c r="IN1" i="17"/>
  <c r="IO1" i="17"/>
  <c r="IP1" i="17"/>
  <c r="IQ1" i="17"/>
  <c r="IR1" i="17"/>
  <c r="IS1" i="17"/>
  <c r="IT1" i="17"/>
  <c r="IU1" i="17"/>
  <c r="IV1" i="17"/>
</calcChain>
</file>

<file path=xl/sharedStrings.xml><?xml version="1.0" encoding="utf-8"?>
<sst xmlns="http://schemas.openxmlformats.org/spreadsheetml/2006/main" count="39" uniqueCount="32">
  <si>
    <t>VYÚČTOVÁNÍ CESTOVNÍCH NÁKLADŮ ÚČASTNÍKŮ AKCE ...............................................................</t>
  </si>
  <si>
    <t>Místo konání</t>
  </si>
  <si>
    <t>..........................................................................</t>
  </si>
  <si>
    <t>Datum od - do</t>
  </si>
  <si>
    <t>Stravné Kč/den poskytnuto od - do</t>
  </si>
  <si>
    <t>Ubytování poskytnuto  od - do</t>
  </si>
  <si>
    <t>Poř.</t>
  </si>
  <si>
    <t>Jméno,příjmení</t>
  </si>
  <si>
    <t>Bydliště</t>
  </si>
  <si>
    <t>Počatek služ. cesty</t>
  </si>
  <si>
    <t>Konec služ. cesty</t>
  </si>
  <si>
    <t xml:space="preserve">        Cestovné</t>
  </si>
  <si>
    <t>Stravné</t>
  </si>
  <si>
    <t>Ubyto-</t>
  </si>
  <si>
    <t xml:space="preserve">Celkem </t>
  </si>
  <si>
    <t xml:space="preserve">Podpis, RČ,prohlašuji údaje za </t>
  </si>
  <si>
    <t>č.</t>
  </si>
  <si>
    <t>datum</t>
  </si>
  <si>
    <t>hod.</t>
  </si>
  <si>
    <t>dopr.</t>
  </si>
  <si>
    <t>tam</t>
  </si>
  <si>
    <t>zpět</t>
  </si>
  <si>
    <t>vání</t>
  </si>
  <si>
    <t>Kč</t>
  </si>
  <si>
    <t>pravdivé, potvrzuji převzetí Kč.</t>
  </si>
  <si>
    <t>prostř.</t>
  </si>
  <si>
    <t>SOUČET:</t>
  </si>
  <si>
    <t>CELKEM:</t>
  </si>
  <si>
    <t>Potvrzujeme věcnou a početní správnost, použité dopravní prostředky a hospodárné využití finančních prostřetků.</t>
  </si>
  <si>
    <t>Vyplatil dne:</t>
  </si>
  <si>
    <t>Podpis:</t>
  </si>
  <si>
    <t>Podpis zodpovědné osoby: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</si>
</sst>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3" fillId="2" borderId="26" xfId="0" applyFont="1" applyFill="1" applyBorder="1"/>
    <xf numFmtId="0" fontId="3" fillId="2" borderId="10" xfId="0" applyFont="1" applyFill="1" applyBorder="1"/>
    <xf numFmtId="0" fontId="3" fillId="2" borderId="21" xfId="0" applyFont="1" applyFill="1" applyBorder="1"/>
    <xf numFmtId="0" fontId="3" fillId="2" borderId="0" xfId="0" applyFont="1" applyFill="1"/>
    <xf numFmtId="0" fontId="1" fillId="2" borderId="5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R51"/>
  <sheetViews>
    <sheetView tabSelected="1" workbookViewId="0">
      <selection activeCell="F12" sqref="F12"/>
    </sheetView>
  </sheetViews>
  <sheetFormatPr defaultRowHeight="12.75" x14ac:dyDescent="0.2"/>
  <cols>
    <col min="1" max="1" width="5.42578125" style="1" customWidth="1"/>
    <col min="2" max="2" width="4.7109375" style="1" customWidth="1"/>
    <col min="3" max="3" width="14.85546875" style="1" customWidth="1"/>
    <col min="4" max="4" width="14.42578125" style="1" customWidth="1"/>
    <col min="5" max="5" width="6.28515625" style="1" customWidth="1"/>
    <col min="6" max="6" width="6.7109375" style="1" customWidth="1"/>
    <col min="7" max="7" width="6.42578125" style="1" customWidth="1"/>
    <col min="8" max="8" width="6.7109375" style="1" customWidth="1"/>
    <col min="9" max="10" width="6.42578125" style="1" customWidth="1"/>
    <col min="11" max="11" width="5.28515625" style="1" customWidth="1"/>
    <col min="12" max="12" width="5.42578125" style="1" customWidth="1"/>
    <col min="13" max="13" width="3.42578125" style="1" customWidth="1"/>
    <col min="14" max="14" width="3.140625" style="1" customWidth="1"/>
    <col min="15" max="15" width="3.42578125" style="1" customWidth="1"/>
    <col min="16" max="16" width="6.140625" style="1" customWidth="1"/>
    <col min="17" max="17" width="8.28515625" style="1" customWidth="1"/>
    <col min="18" max="18" width="28.85546875" style="1" customWidth="1"/>
    <col min="19" max="16384" width="9.140625" style="1"/>
  </cols>
  <sheetData>
    <row r="1" spans="2:18" s="25" customFormat="1" ht="15.75" x14ac:dyDescent="0.25">
      <c r="B1" s="25" t="s">
        <v>0</v>
      </c>
      <c r="J1" s="26"/>
      <c r="K1" s="26"/>
      <c r="L1" s="26"/>
      <c r="M1" s="26"/>
    </row>
    <row r="2" spans="2:18" ht="24" customHeight="1" x14ac:dyDescent="0.2">
      <c r="I2" s="14"/>
      <c r="J2" s="14"/>
      <c r="K2" s="14"/>
      <c r="L2" s="14"/>
      <c r="M2" s="14"/>
    </row>
    <row r="3" spans="2:18" ht="15.75" customHeight="1" x14ac:dyDescent="0.2">
      <c r="B3" s="7" t="s">
        <v>1</v>
      </c>
      <c r="C3" s="7"/>
      <c r="D3" s="7"/>
      <c r="I3" s="14" t="s">
        <v>2</v>
      </c>
      <c r="J3" s="14"/>
      <c r="K3" s="14"/>
      <c r="L3" s="14"/>
      <c r="M3" s="14"/>
    </row>
    <row r="4" spans="2:18" ht="16.5" customHeight="1" x14ac:dyDescent="0.2">
      <c r="B4" s="7" t="s">
        <v>3</v>
      </c>
      <c r="C4" s="7"/>
      <c r="D4" s="7"/>
      <c r="I4" s="14" t="s">
        <v>2</v>
      </c>
      <c r="J4" s="14"/>
      <c r="K4" s="14"/>
      <c r="L4" s="14"/>
      <c r="M4" s="14"/>
    </row>
    <row r="5" spans="2:18" ht="15" customHeight="1" x14ac:dyDescent="0.2">
      <c r="B5" s="7" t="s">
        <v>4</v>
      </c>
      <c r="C5" s="7"/>
      <c r="D5" s="7"/>
      <c r="I5" s="14" t="s">
        <v>2</v>
      </c>
      <c r="J5" s="14"/>
      <c r="K5" s="14"/>
      <c r="L5" s="14"/>
      <c r="M5" s="14"/>
    </row>
    <row r="6" spans="2:18" ht="17.25" customHeight="1" thickBot="1" x14ac:dyDescent="0.25">
      <c r="B6" s="7" t="s">
        <v>5</v>
      </c>
      <c r="C6" s="7"/>
      <c r="D6" s="7"/>
      <c r="I6" s="14" t="s">
        <v>2</v>
      </c>
      <c r="J6" s="2"/>
      <c r="K6" s="2"/>
      <c r="L6" s="2"/>
      <c r="M6" s="2"/>
    </row>
    <row r="7" spans="2:18" s="5" customFormat="1" ht="21" customHeight="1" x14ac:dyDescent="0.2">
      <c r="B7" s="16" t="s">
        <v>6</v>
      </c>
      <c r="C7" s="12" t="s">
        <v>7</v>
      </c>
      <c r="D7" s="3" t="s">
        <v>8</v>
      </c>
      <c r="E7" s="15"/>
      <c r="F7" s="3" t="s">
        <v>9</v>
      </c>
      <c r="G7" s="9"/>
      <c r="H7" s="9"/>
      <c r="I7" s="12" t="s">
        <v>10</v>
      </c>
      <c r="J7" s="27"/>
      <c r="K7" s="28" t="s">
        <v>11</v>
      </c>
      <c r="L7" s="29"/>
      <c r="M7" s="4"/>
      <c r="N7" s="3" t="s">
        <v>12</v>
      </c>
      <c r="O7" s="9"/>
      <c r="P7" s="12" t="s">
        <v>13</v>
      </c>
      <c r="Q7" s="12" t="s">
        <v>14</v>
      </c>
      <c r="R7" s="42" t="s">
        <v>15</v>
      </c>
    </row>
    <row r="8" spans="2:18" s="5" customFormat="1" ht="18" customHeight="1" x14ac:dyDescent="0.2">
      <c r="B8" s="17" t="s">
        <v>16</v>
      </c>
      <c r="C8" s="8"/>
      <c r="D8" s="6"/>
      <c r="E8" s="11" t="s">
        <v>17</v>
      </c>
      <c r="F8" s="10" t="s">
        <v>18</v>
      </c>
      <c r="G8" s="41" t="s">
        <v>19</v>
      </c>
      <c r="H8" s="11" t="s">
        <v>17</v>
      </c>
      <c r="I8" s="10" t="s">
        <v>18</v>
      </c>
      <c r="J8" s="41" t="s">
        <v>19</v>
      </c>
      <c r="K8" s="11" t="s">
        <v>20</v>
      </c>
      <c r="L8" s="10" t="s">
        <v>21</v>
      </c>
      <c r="M8" s="6"/>
      <c r="N8" s="6"/>
      <c r="O8" s="8"/>
      <c r="P8" s="8" t="s">
        <v>22</v>
      </c>
      <c r="Q8" s="8" t="s">
        <v>23</v>
      </c>
      <c r="R8" s="43" t="s">
        <v>24</v>
      </c>
    </row>
    <row r="9" spans="2:18" s="5" customFormat="1" ht="14.25" customHeight="1" thickBot="1" x14ac:dyDescent="0.25">
      <c r="B9" s="20"/>
      <c r="C9" s="21"/>
      <c r="D9" s="22"/>
      <c r="E9" s="23"/>
      <c r="F9" s="21"/>
      <c r="G9" s="21" t="s">
        <v>25</v>
      </c>
      <c r="H9" s="23"/>
      <c r="I9" s="21"/>
      <c r="J9" s="21" t="s">
        <v>25</v>
      </c>
      <c r="K9" s="23"/>
      <c r="L9" s="21"/>
      <c r="M9" s="22"/>
      <c r="N9" s="22"/>
      <c r="O9" s="21"/>
      <c r="P9" s="21"/>
      <c r="Q9" s="21"/>
      <c r="R9" s="24"/>
    </row>
    <row r="10" spans="2:18" s="40" customFormat="1" ht="20.25" x14ac:dyDescent="0.3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2:18" s="40" customFormat="1" ht="20.25" x14ac:dyDescent="0.3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</row>
    <row r="12" spans="2:18" s="40" customFormat="1" ht="20.25" x14ac:dyDescent="0.3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2:18" s="40" customFormat="1" ht="20.25" x14ac:dyDescent="0.3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2:18" s="40" customFormat="1" ht="20.25" x14ac:dyDescent="0.3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</row>
    <row r="15" spans="2:18" s="40" customFormat="1" ht="20.25" x14ac:dyDescent="0.3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2:18" s="40" customFormat="1" ht="20.25" x14ac:dyDescent="0.3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40" customFormat="1" ht="20.25" x14ac:dyDescent="0.3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</row>
    <row r="18" spans="2:18" s="40" customFormat="1" ht="20.25" x14ac:dyDescent="0.3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40" customFormat="1" ht="20.25" x14ac:dyDescent="0.3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3" customFormat="1" ht="31.5" customHeight="1" x14ac:dyDescent="0.2">
      <c r="B20" s="30" t="s">
        <v>26</v>
      </c>
      <c r="C20" s="31"/>
      <c r="D20" s="31"/>
      <c r="E20" s="31"/>
      <c r="F20" s="31"/>
      <c r="G20" s="31"/>
      <c r="H20" s="31"/>
      <c r="I20" s="31"/>
      <c r="J20" s="19"/>
      <c r="K20" s="18"/>
      <c r="L20" s="18"/>
      <c r="M20" s="18"/>
      <c r="N20" s="18"/>
      <c r="O20" s="18"/>
      <c r="P20" s="18"/>
      <c r="Q20" s="18"/>
      <c r="R20" s="32"/>
    </row>
    <row r="21" spans="2:18" s="13" customFormat="1" ht="23.25" customHeight="1" x14ac:dyDescent="0.2">
      <c r="B21" s="30" t="s">
        <v>27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9"/>
      <c r="Q21" s="18"/>
      <c r="R21" s="32"/>
    </row>
    <row r="22" spans="2:18" s="13" customFormat="1" ht="21" customHeight="1" x14ac:dyDescent="0.2">
      <c r="B22" s="30" t="s">
        <v>28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3"/>
    </row>
    <row r="23" spans="2:18" s="13" customFormat="1" ht="22.5" customHeight="1" thickBot="1" x14ac:dyDescent="0.25">
      <c r="B23" s="34" t="s">
        <v>29</v>
      </c>
      <c r="C23" s="35"/>
      <c r="D23" s="35"/>
      <c r="E23" s="35" t="s">
        <v>30</v>
      </c>
      <c r="F23" s="35"/>
      <c r="G23" s="35"/>
      <c r="H23" s="35"/>
      <c r="I23" s="35"/>
      <c r="J23" s="35"/>
      <c r="K23" s="35" t="s">
        <v>31</v>
      </c>
      <c r="L23" s="35"/>
      <c r="M23" s="35"/>
      <c r="N23" s="35"/>
      <c r="O23" s="35"/>
      <c r="P23" s="35"/>
      <c r="Q23" s="35"/>
      <c r="R23" s="36"/>
    </row>
    <row r="24" spans="2:18" s="14" customFormat="1" x14ac:dyDescent="0.2"/>
    <row r="25" spans="2:18" s="14" customFormat="1" x14ac:dyDescent="0.2"/>
    <row r="26" spans="2:18" s="14" customFormat="1" x14ac:dyDescent="0.2"/>
    <row r="27" spans="2:18" s="14" customFormat="1" x14ac:dyDescent="0.2"/>
    <row r="28" spans="2:18" s="14" customFormat="1" x14ac:dyDescent="0.2"/>
    <row r="29" spans="2:18" s="14" customFormat="1" x14ac:dyDescent="0.2"/>
    <row r="30" spans="2:18" s="14" customFormat="1" x14ac:dyDescent="0.2"/>
    <row r="31" spans="2:18" s="14" customFormat="1" x14ac:dyDescent="0.2"/>
    <row r="32" spans="2:18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  <row r="44" s="14" customFormat="1" x14ac:dyDescent="0.2"/>
    <row r="45" s="14" customFormat="1" x14ac:dyDescent="0.2"/>
    <row r="46" s="14" customFormat="1" x14ac:dyDescent="0.2"/>
    <row r="47" s="14" customFormat="1" x14ac:dyDescent="0.2"/>
    <row r="48" s="14" customFormat="1" x14ac:dyDescent="0.2"/>
    <row r="49" s="14" customFormat="1" x14ac:dyDescent="0.2"/>
    <row r="50" s="14" customFormat="1" x14ac:dyDescent="0.2"/>
    <row r="51" s="14" customFormat="1" x14ac:dyDescent="0.2"/>
  </sheetData>
  <pageMargins left="0.33" right="0.27" top="0.96" bottom="0.48" header="0.4921259845" footer="0.4921259845"/>
  <pageSetup paperSize="9" orientation="landscape" horizontalDpi="360" verticalDpi="180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V3"/>
  <sheetViews>
    <sheetView workbookViewId="0"/>
  </sheetViews>
  <sheetFormatPr defaultRowHeight="12.75" x14ac:dyDescent="0.2"/>
  <sheetData>
    <row r="1" spans="1:256" x14ac:dyDescent="0.2">
      <c r="A1">
        <f>IF(List1!1:1,"AAAAAAO/ZwA=",0)</f>
        <v>0</v>
      </c>
      <c r="B1" t="e">
        <f>AND(List1!B1,"AAAAAAO/ZwE=")</f>
        <v>#VALUE!</v>
      </c>
      <c r="C1" t="e">
        <f>AND(List1!C1,"AAAAAAO/ZwI=")</f>
        <v>#VALUE!</v>
      </c>
      <c r="D1" t="e">
        <f>AND(List1!D1,"AAAAAAO/ZwM=")</f>
        <v>#VALUE!</v>
      </c>
      <c r="E1" t="e">
        <f>AND(List1!E1,"AAAAAAO/ZwQ=")</f>
        <v>#VALUE!</v>
      </c>
      <c r="F1" t="e">
        <f>AND(List1!F1,"AAAAAAO/ZwU=")</f>
        <v>#VALUE!</v>
      </c>
      <c r="G1" t="e">
        <f>AND(List1!G1,"AAAAAAO/ZwY=")</f>
        <v>#VALUE!</v>
      </c>
      <c r="H1" t="e">
        <f>AND(List1!H1,"AAAAAAO/Zwc=")</f>
        <v>#VALUE!</v>
      </c>
      <c r="I1" t="e">
        <f>AND(List1!I1,"AAAAAAO/Zwg=")</f>
        <v>#VALUE!</v>
      </c>
      <c r="J1" t="e">
        <f>AND(List1!J1,"AAAAAAO/Zwk=")</f>
        <v>#VALUE!</v>
      </c>
      <c r="K1" t="e">
        <f>AND(List1!K1,"AAAAAAO/Zwo=")</f>
        <v>#VALUE!</v>
      </c>
      <c r="L1" t="e">
        <f>AND(List1!L1,"AAAAAAO/Zws=")</f>
        <v>#VALUE!</v>
      </c>
      <c r="M1" t="e">
        <f>AND(List1!M1,"AAAAAAO/Zww=")</f>
        <v>#VALUE!</v>
      </c>
      <c r="N1" t="e">
        <f>AND(List1!N1,"AAAAAAO/Zw0=")</f>
        <v>#VALUE!</v>
      </c>
      <c r="O1" t="e">
        <f>AND(List1!O1,"AAAAAAO/Zw4=")</f>
        <v>#VALUE!</v>
      </c>
      <c r="P1" t="e">
        <f>AND(List1!P1,"AAAAAAO/Zw8=")</f>
        <v>#VALUE!</v>
      </c>
      <c r="Q1" t="e">
        <f>AND(List1!Q1,"AAAAAAO/ZxA=")</f>
        <v>#VALUE!</v>
      </c>
      <c r="R1" t="e">
        <f>AND(List1!R1,"AAAAAAO/ZxE=")</f>
        <v>#VALUE!</v>
      </c>
      <c r="S1">
        <f>IF(List1!2:2,"AAAAAAO/ZxI=",0)</f>
        <v>0</v>
      </c>
      <c r="T1" t="e">
        <f>AND(List1!B2,"AAAAAAO/ZxM=")</f>
        <v>#VALUE!</v>
      </c>
      <c r="U1" t="e">
        <f>AND(List1!C2,"AAAAAAO/ZxQ=")</f>
        <v>#VALUE!</v>
      </c>
      <c r="V1" t="e">
        <f>AND(List1!D2,"AAAAAAO/ZxU=")</f>
        <v>#VALUE!</v>
      </c>
      <c r="W1" t="e">
        <f>AND(List1!E2,"AAAAAAO/ZxY=")</f>
        <v>#VALUE!</v>
      </c>
      <c r="X1" t="e">
        <f>AND(List1!F2,"AAAAAAO/Zxc=")</f>
        <v>#VALUE!</v>
      </c>
      <c r="Y1" t="e">
        <f>AND(List1!G2,"AAAAAAO/Zxg=")</f>
        <v>#VALUE!</v>
      </c>
      <c r="Z1" t="e">
        <f>AND(List1!H2,"AAAAAAO/Zxk=")</f>
        <v>#VALUE!</v>
      </c>
      <c r="AA1" t="e">
        <f>AND(List1!I2,"AAAAAAO/Zxo=")</f>
        <v>#VALUE!</v>
      </c>
      <c r="AB1" t="e">
        <f>AND(List1!J2,"AAAAAAO/Zxs=")</f>
        <v>#VALUE!</v>
      </c>
      <c r="AC1" t="e">
        <f>AND(List1!K2,"AAAAAAO/Zxw=")</f>
        <v>#VALUE!</v>
      </c>
      <c r="AD1" t="e">
        <f>AND(List1!L2,"AAAAAAO/Zx0=")</f>
        <v>#VALUE!</v>
      </c>
      <c r="AE1" t="e">
        <f>AND(List1!M2,"AAAAAAO/Zx4=")</f>
        <v>#VALUE!</v>
      </c>
      <c r="AF1" t="e">
        <f>AND(List1!N2,"AAAAAAO/Zx8=")</f>
        <v>#VALUE!</v>
      </c>
      <c r="AG1" t="e">
        <f>AND(List1!O2,"AAAAAAO/ZyA=")</f>
        <v>#VALUE!</v>
      </c>
      <c r="AH1" t="e">
        <f>AND(List1!P2,"AAAAAAO/ZyE=")</f>
        <v>#VALUE!</v>
      </c>
      <c r="AI1" t="e">
        <f>AND(List1!Q2,"AAAAAAO/ZyI=")</f>
        <v>#VALUE!</v>
      </c>
      <c r="AJ1" t="e">
        <f>AND(List1!R2,"AAAAAAO/ZyM=")</f>
        <v>#VALUE!</v>
      </c>
      <c r="AK1">
        <f>IF(List1!3:3,"AAAAAAO/ZyQ=",0)</f>
        <v>0</v>
      </c>
      <c r="AL1" t="e">
        <f>AND(List1!B3,"AAAAAAO/ZyU=")</f>
        <v>#VALUE!</v>
      </c>
      <c r="AM1" t="e">
        <f>AND(List1!C3,"AAAAAAO/ZyY=")</f>
        <v>#VALUE!</v>
      </c>
      <c r="AN1" t="e">
        <f>AND(List1!D3,"AAAAAAO/Zyc=")</f>
        <v>#VALUE!</v>
      </c>
      <c r="AO1" t="e">
        <f>AND(List1!E3,"AAAAAAO/Zyg=")</f>
        <v>#VALUE!</v>
      </c>
      <c r="AP1" t="e">
        <f>AND(List1!F3,"AAAAAAO/Zyk=")</f>
        <v>#VALUE!</v>
      </c>
      <c r="AQ1" t="e">
        <f>AND(List1!G3,"AAAAAAO/Zyo=")</f>
        <v>#VALUE!</v>
      </c>
      <c r="AR1" t="e">
        <f>AND(List1!H3,"AAAAAAO/Zys=")</f>
        <v>#VALUE!</v>
      </c>
      <c r="AS1" t="e">
        <f>AND(List1!I3,"AAAAAAO/Zyw=")</f>
        <v>#VALUE!</v>
      </c>
      <c r="AT1" t="e">
        <f>AND(List1!J3,"AAAAAAO/Zy0=")</f>
        <v>#VALUE!</v>
      </c>
      <c r="AU1" t="e">
        <f>AND(List1!K3,"AAAAAAO/Zy4=")</f>
        <v>#VALUE!</v>
      </c>
      <c r="AV1" t="e">
        <f>AND(List1!L3,"AAAAAAO/Zy8=")</f>
        <v>#VALUE!</v>
      </c>
      <c r="AW1" t="e">
        <f>AND(List1!M3,"AAAAAAO/ZzA=")</f>
        <v>#VALUE!</v>
      </c>
      <c r="AX1" t="e">
        <f>AND(List1!N3,"AAAAAAO/ZzE=")</f>
        <v>#VALUE!</v>
      </c>
      <c r="AY1" t="e">
        <f>AND(List1!O3,"AAAAAAO/ZzI=")</f>
        <v>#VALUE!</v>
      </c>
      <c r="AZ1" t="e">
        <f>AND(List1!P3,"AAAAAAO/ZzM=")</f>
        <v>#VALUE!</v>
      </c>
      <c r="BA1" t="e">
        <f>AND(List1!Q3,"AAAAAAO/ZzQ=")</f>
        <v>#VALUE!</v>
      </c>
      <c r="BB1" t="e">
        <f>AND(List1!R3,"AAAAAAO/ZzU=")</f>
        <v>#VALUE!</v>
      </c>
      <c r="BC1">
        <f>IF(List1!4:4,"AAAAAAO/ZzY=",0)</f>
        <v>0</v>
      </c>
      <c r="BD1" t="e">
        <f>AND(List1!B4,"AAAAAAO/Zzc=")</f>
        <v>#VALUE!</v>
      </c>
      <c r="BE1" t="e">
        <f>AND(List1!C4,"AAAAAAO/Zzg=")</f>
        <v>#VALUE!</v>
      </c>
      <c r="BF1" t="e">
        <f>AND(List1!D4,"AAAAAAO/Zzk=")</f>
        <v>#VALUE!</v>
      </c>
      <c r="BG1" t="e">
        <f>AND(List1!E4,"AAAAAAO/Zzo=")</f>
        <v>#VALUE!</v>
      </c>
      <c r="BH1" t="e">
        <f>AND(List1!F4,"AAAAAAO/Zzs=")</f>
        <v>#VALUE!</v>
      </c>
      <c r="BI1" t="e">
        <f>AND(List1!G4,"AAAAAAO/Zzw=")</f>
        <v>#VALUE!</v>
      </c>
      <c r="BJ1" t="e">
        <f>AND(List1!H4,"AAAAAAO/Zz0=")</f>
        <v>#VALUE!</v>
      </c>
      <c r="BK1" t="e">
        <f>AND(List1!I4,"AAAAAAO/Zz4=")</f>
        <v>#VALUE!</v>
      </c>
      <c r="BL1" t="e">
        <f>AND(List1!J4,"AAAAAAO/Zz8=")</f>
        <v>#VALUE!</v>
      </c>
      <c r="BM1" t="e">
        <f>AND(List1!K4,"AAAAAAO/Z0A=")</f>
        <v>#VALUE!</v>
      </c>
      <c r="BN1" t="e">
        <f>AND(List1!L4,"AAAAAAO/Z0E=")</f>
        <v>#VALUE!</v>
      </c>
      <c r="BO1" t="e">
        <f>AND(List1!M4,"AAAAAAO/Z0I=")</f>
        <v>#VALUE!</v>
      </c>
      <c r="BP1" t="e">
        <f>AND(List1!N4,"AAAAAAO/Z0M=")</f>
        <v>#VALUE!</v>
      </c>
      <c r="BQ1" t="e">
        <f>AND(List1!O4,"AAAAAAO/Z0Q=")</f>
        <v>#VALUE!</v>
      </c>
      <c r="BR1" t="e">
        <f>AND(List1!P4,"AAAAAAO/Z0U=")</f>
        <v>#VALUE!</v>
      </c>
      <c r="BS1" t="e">
        <f>AND(List1!Q4,"AAAAAAO/Z0Y=")</f>
        <v>#VALUE!</v>
      </c>
      <c r="BT1" t="e">
        <f>AND(List1!R4,"AAAAAAO/Z0c=")</f>
        <v>#VALUE!</v>
      </c>
      <c r="BU1">
        <f>IF(List1!5:5,"AAAAAAO/Z0g=",0)</f>
        <v>0</v>
      </c>
      <c r="BV1" t="e">
        <f>AND(List1!B5,"AAAAAAO/Z0k=")</f>
        <v>#VALUE!</v>
      </c>
      <c r="BW1" t="e">
        <f>AND(List1!C5,"AAAAAAO/Z0o=")</f>
        <v>#VALUE!</v>
      </c>
      <c r="BX1" t="e">
        <f>AND(List1!D5,"AAAAAAO/Z0s=")</f>
        <v>#VALUE!</v>
      </c>
      <c r="BY1" t="e">
        <f>AND(List1!E5,"AAAAAAO/Z0w=")</f>
        <v>#VALUE!</v>
      </c>
      <c r="BZ1" t="e">
        <f>AND(List1!F5,"AAAAAAO/Z00=")</f>
        <v>#VALUE!</v>
      </c>
      <c r="CA1" t="e">
        <f>AND(List1!G5,"AAAAAAO/Z04=")</f>
        <v>#VALUE!</v>
      </c>
      <c r="CB1" t="e">
        <f>AND(List1!H5,"AAAAAAO/Z08=")</f>
        <v>#VALUE!</v>
      </c>
      <c r="CC1" t="e">
        <f>AND(List1!I5,"AAAAAAO/Z1A=")</f>
        <v>#VALUE!</v>
      </c>
      <c r="CD1" t="e">
        <f>AND(List1!J5,"AAAAAAO/Z1E=")</f>
        <v>#VALUE!</v>
      </c>
      <c r="CE1" t="e">
        <f>AND(List1!K5,"AAAAAAO/Z1I=")</f>
        <v>#VALUE!</v>
      </c>
      <c r="CF1" t="e">
        <f>AND(List1!L5,"AAAAAAO/Z1M=")</f>
        <v>#VALUE!</v>
      </c>
      <c r="CG1" t="e">
        <f>AND(List1!M5,"AAAAAAO/Z1Q=")</f>
        <v>#VALUE!</v>
      </c>
      <c r="CH1" t="e">
        <f>AND(List1!N5,"AAAAAAO/Z1U=")</f>
        <v>#VALUE!</v>
      </c>
      <c r="CI1" t="e">
        <f>AND(List1!O5,"AAAAAAO/Z1Y=")</f>
        <v>#VALUE!</v>
      </c>
      <c r="CJ1" t="e">
        <f>AND(List1!P5,"AAAAAAO/Z1c=")</f>
        <v>#VALUE!</v>
      </c>
      <c r="CK1" t="e">
        <f>AND(List1!Q5,"AAAAAAO/Z1g=")</f>
        <v>#VALUE!</v>
      </c>
      <c r="CL1" t="e">
        <f>AND(List1!R5,"AAAAAAO/Z1k=")</f>
        <v>#VALUE!</v>
      </c>
      <c r="CM1">
        <f>IF(List1!6:6,"AAAAAAO/Z1o=",0)</f>
        <v>0</v>
      </c>
      <c r="CN1" t="e">
        <f>AND(List1!B6,"AAAAAAO/Z1s=")</f>
        <v>#VALUE!</v>
      </c>
      <c r="CO1" t="e">
        <f>AND(List1!C6,"AAAAAAO/Z1w=")</f>
        <v>#VALUE!</v>
      </c>
      <c r="CP1" t="e">
        <f>AND(List1!D6,"AAAAAAO/Z10=")</f>
        <v>#VALUE!</v>
      </c>
      <c r="CQ1" t="e">
        <f>AND(List1!E6,"AAAAAAO/Z14=")</f>
        <v>#VALUE!</v>
      </c>
      <c r="CR1" t="e">
        <f>AND(List1!F6,"AAAAAAO/Z18=")</f>
        <v>#VALUE!</v>
      </c>
      <c r="CS1" t="e">
        <f>AND(List1!G6,"AAAAAAO/Z2A=")</f>
        <v>#VALUE!</v>
      </c>
      <c r="CT1" t="e">
        <f>AND(List1!H6,"AAAAAAO/Z2E=")</f>
        <v>#VALUE!</v>
      </c>
      <c r="CU1" t="e">
        <f>AND(List1!I6,"AAAAAAO/Z2I=")</f>
        <v>#VALUE!</v>
      </c>
      <c r="CV1" t="e">
        <f>AND(List1!J6,"AAAAAAO/Z2M=")</f>
        <v>#VALUE!</v>
      </c>
      <c r="CW1" t="e">
        <f>AND(List1!K6,"AAAAAAO/Z2Q=")</f>
        <v>#VALUE!</v>
      </c>
      <c r="CX1" t="e">
        <f>AND(List1!L6,"AAAAAAO/Z2U=")</f>
        <v>#VALUE!</v>
      </c>
      <c r="CY1" t="e">
        <f>AND(List1!M6,"AAAAAAO/Z2Y=")</f>
        <v>#VALUE!</v>
      </c>
      <c r="CZ1" t="e">
        <f>AND(List1!N6,"AAAAAAO/Z2c=")</f>
        <v>#VALUE!</v>
      </c>
      <c r="DA1" t="e">
        <f>AND(List1!O6,"AAAAAAO/Z2g=")</f>
        <v>#VALUE!</v>
      </c>
      <c r="DB1" t="e">
        <f>AND(List1!P6,"AAAAAAO/Z2k=")</f>
        <v>#VALUE!</v>
      </c>
      <c r="DC1" t="e">
        <f>AND(List1!Q6,"AAAAAAO/Z2o=")</f>
        <v>#VALUE!</v>
      </c>
      <c r="DD1" t="e">
        <f>AND(List1!R6,"AAAAAAO/Z2s=")</f>
        <v>#VALUE!</v>
      </c>
      <c r="DE1">
        <f>IF(List1!7:7,"AAAAAAO/Z2w=",0)</f>
        <v>0</v>
      </c>
      <c r="DF1" t="e">
        <f>AND(List1!B7,"AAAAAAO/Z20=")</f>
        <v>#VALUE!</v>
      </c>
      <c r="DG1" t="e">
        <f>AND(List1!C7,"AAAAAAO/Z24=")</f>
        <v>#VALUE!</v>
      </c>
      <c r="DH1" t="e">
        <f>AND(List1!D7,"AAAAAAO/Z28=")</f>
        <v>#VALUE!</v>
      </c>
      <c r="DI1" t="e">
        <f>AND(List1!E7,"AAAAAAO/Z3A=")</f>
        <v>#VALUE!</v>
      </c>
      <c r="DJ1" t="e">
        <f>AND(List1!F7,"AAAAAAO/Z3E=")</f>
        <v>#VALUE!</v>
      </c>
      <c r="DK1" t="e">
        <f>AND(List1!G7,"AAAAAAO/Z3I=")</f>
        <v>#VALUE!</v>
      </c>
      <c r="DL1" t="e">
        <f>AND(List1!H7,"AAAAAAO/Z3M=")</f>
        <v>#VALUE!</v>
      </c>
      <c r="DM1" t="e">
        <f>AND(List1!I7,"AAAAAAO/Z3Q=")</f>
        <v>#VALUE!</v>
      </c>
      <c r="DN1" t="e">
        <f>AND(List1!J7,"AAAAAAO/Z3U=")</f>
        <v>#VALUE!</v>
      </c>
      <c r="DO1" t="e">
        <f>AND(List1!K7,"AAAAAAO/Z3Y=")</f>
        <v>#VALUE!</v>
      </c>
      <c r="DP1" t="e">
        <f>AND(List1!L7,"AAAAAAO/Z3c=")</f>
        <v>#VALUE!</v>
      </c>
      <c r="DQ1" t="e">
        <f>AND(List1!M7,"AAAAAAO/Z3g=")</f>
        <v>#VALUE!</v>
      </c>
      <c r="DR1" t="e">
        <f>AND(List1!N7,"AAAAAAO/Z3k=")</f>
        <v>#VALUE!</v>
      </c>
      <c r="DS1" t="e">
        <f>AND(List1!O7,"AAAAAAO/Z3o=")</f>
        <v>#VALUE!</v>
      </c>
      <c r="DT1" t="e">
        <f>AND(List1!P7,"AAAAAAO/Z3s=")</f>
        <v>#VALUE!</v>
      </c>
      <c r="DU1" t="e">
        <f>AND(List1!Q7,"AAAAAAO/Z3w=")</f>
        <v>#VALUE!</v>
      </c>
      <c r="DV1" t="e">
        <f>AND(List1!R7,"AAAAAAO/Z30=")</f>
        <v>#VALUE!</v>
      </c>
      <c r="DW1">
        <f>IF(List1!8:8,"AAAAAAO/Z34=",0)</f>
        <v>0</v>
      </c>
      <c r="DX1" t="e">
        <f>AND(List1!B8,"AAAAAAO/Z38=")</f>
        <v>#VALUE!</v>
      </c>
      <c r="DY1" t="e">
        <f>AND(List1!C8,"AAAAAAO/Z4A=")</f>
        <v>#VALUE!</v>
      </c>
      <c r="DZ1" t="e">
        <f>AND(List1!D8,"AAAAAAO/Z4E=")</f>
        <v>#VALUE!</v>
      </c>
      <c r="EA1" t="e">
        <f>AND(List1!E8,"AAAAAAO/Z4I=")</f>
        <v>#VALUE!</v>
      </c>
      <c r="EB1" t="e">
        <f>AND(List1!F8,"AAAAAAO/Z4M=")</f>
        <v>#VALUE!</v>
      </c>
      <c r="EC1" t="e">
        <f>AND(List1!G8,"AAAAAAO/Z4Q=")</f>
        <v>#VALUE!</v>
      </c>
      <c r="ED1" t="e">
        <f>AND(List1!H8,"AAAAAAO/Z4U=")</f>
        <v>#VALUE!</v>
      </c>
      <c r="EE1" t="e">
        <f>AND(List1!I8,"AAAAAAO/Z4Y=")</f>
        <v>#VALUE!</v>
      </c>
      <c r="EF1" t="e">
        <f>AND(List1!J8,"AAAAAAO/Z4c=")</f>
        <v>#VALUE!</v>
      </c>
      <c r="EG1" t="e">
        <f>AND(List1!K8,"AAAAAAO/Z4g=")</f>
        <v>#VALUE!</v>
      </c>
      <c r="EH1" t="e">
        <f>AND(List1!L8,"AAAAAAO/Z4k=")</f>
        <v>#VALUE!</v>
      </c>
      <c r="EI1" t="e">
        <f>AND(List1!M8,"AAAAAAO/Z4o=")</f>
        <v>#VALUE!</v>
      </c>
      <c r="EJ1" t="e">
        <f>AND(List1!N8,"AAAAAAO/Z4s=")</f>
        <v>#VALUE!</v>
      </c>
      <c r="EK1" t="e">
        <f>AND(List1!O8,"AAAAAAO/Z4w=")</f>
        <v>#VALUE!</v>
      </c>
      <c r="EL1" t="e">
        <f>AND(List1!P8,"AAAAAAO/Z40=")</f>
        <v>#VALUE!</v>
      </c>
      <c r="EM1" t="e">
        <f>AND(List1!Q8,"AAAAAAO/Z44=")</f>
        <v>#VALUE!</v>
      </c>
      <c r="EN1" t="e">
        <f>AND(List1!R8,"AAAAAAO/Z48=")</f>
        <v>#VALUE!</v>
      </c>
      <c r="EO1">
        <f>IF(List1!9:9,"AAAAAAO/Z5A=",0)</f>
        <v>0</v>
      </c>
      <c r="EP1" t="e">
        <f>AND(List1!B9,"AAAAAAO/Z5E=")</f>
        <v>#VALUE!</v>
      </c>
      <c r="EQ1" t="e">
        <f>AND(List1!C9,"AAAAAAO/Z5I=")</f>
        <v>#VALUE!</v>
      </c>
      <c r="ER1" t="e">
        <f>AND(List1!D9,"AAAAAAO/Z5M=")</f>
        <v>#VALUE!</v>
      </c>
      <c r="ES1" t="e">
        <f>AND(List1!E9,"AAAAAAO/Z5Q=")</f>
        <v>#VALUE!</v>
      </c>
      <c r="ET1" t="e">
        <f>AND(List1!F9,"AAAAAAO/Z5U=")</f>
        <v>#VALUE!</v>
      </c>
      <c r="EU1" t="e">
        <f>AND(List1!G9,"AAAAAAO/Z5Y=")</f>
        <v>#VALUE!</v>
      </c>
      <c r="EV1" t="e">
        <f>AND(List1!H9,"AAAAAAO/Z5c=")</f>
        <v>#VALUE!</v>
      </c>
      <c r="EW1" t="e">
        <f>AND(List1!I9,"AAAAAAO/Z5g=")</f>
        <v>#VALUE!</v>
      </c>
      <c r="EX1" t="e">
        <f>AND(List1!J9,"AAAAAAO/Z5k=")</f>
        <v>#VALUE!</v>
      </c>
      <c r="EY1" t="e">
        <f>AND(List1!K9,"AAAAAAO/Z5o=")</f>
        <v>#VALUE!</v>
      </c>
      <c r="EZ1" t="e">
        <f>AND(List1!L9,"AAAAAAO/Z5s=")</f>
        <v>#VALUE!</v>
      </c>
      <c r="FA1" t="e">
        <f>AND(List1!M9,"AAAAAAO/Z5w=")</f>
        <v>#VALUE!</v>
      </c>
      <c r="FB1" t="e">
        <f>AND(List1!N9,"AAAAAAO/Z50=")</f>
        <v>#VALUE!</v>
      </c>
      <c r="FC1" t="e">
        <f>AND(List1!O9,"AAAAAAO/Z54=")</f>
        <v>#VALUE!</v>
      </c>
      <c r="FD1" t="e">
        <f>AND(List1!P9,"AAAAAAO/Z58=")</f>
        <v>#VALUE!</v>
      </c>
      <c r="FE1" t="e">
        <f>AND(List1!Q9,"AAAAAAO/Z6A=")</f>
        <v>#VALUE!</v>
      </c>
      <c r="FF1" t="e">
        <f>AND(List1!R9,"AAAAAAO/Z6E=")</f>
        <v>#VALUE!</v>
      </c>
      <c r="FG1">
        <f>IF(List1!10:10,"AAAAAAO/Z6I=",0)</f>
        <v>0</v>
      </c>
      <c r="FH1" t="e">
        <f>AND(List1!B10,"AAAAAAO/Z6M=")</f>
        <v>#VALUE!</v>
      </c>
      <c r="FI1" t="e">
        <f>AND(List1!C10,"AAAAAAO/Z6Q=")</f>
        <v>#VALUE!</v>
      </c>
      <c r="FJ1" t="e">
        <f>AND(List1!D10,"AAAAAAO/Z6U=")</f>
        <v>#VALUE!</v>
      </c>
      <c r="FK1" t="e">
        <f>AND(List1!E10,"AAAAAAO/Z6Y=")</f>
        <v>#VALUE!</v>
      </c>
      <c r="FL1" t="e">
        <f>AND(List1!F10,"AAAAAAO/Z6c=")</f>
        <v>#VALUE!</v>
      </c>
      <c r="FM1" t="e">
        <f>AND(List1!G10,"AAAAAAO/Z6g=")</f>
        <v>#VALUE!</v>
      </c>
      <c r="FN1" t="e">
        <f>AND(List1!H10,"AAAAAAO/Z6k=")</f>
        <v>#VALUE!</v>
      </c>
      <c r="FO1" t="e">
        <f>AND(List1!I10,"AAAAAAO/Z6o=")</f>
        <v>#VALUE!</v>
      </c>
      <c r="FP1" t="e">
        <f>AND(List1!J10,"AAAAAAO/Z6s=")</f>
        <v>#VALUE!</v>
      </c>
      <c r="FQ1" t="e">
        <f>AND(List1!K10,"AAAAAAO/Z6w=")</f>
        <v>#VALUE!</v>
      </c>
      <c r="FR1" t="e">
        <f>AND(List1!L10,"AAAAAAO/Z60=")</f>
        <v>#VALUE!</v>
      </c>
      <c r="FS1" t="e">
        <f>AND(List1!M10,"AAAAAAO/Z64=")</f>
        <v>#VALUE!</v>
      </c>
      <c r="FT1" t="e">
        <f>AND(List1!N10,"AAAAAAO/Z68=")</f>
        <v>#VALUE!</v>
      </c>
      <c r="FU1" t="e">
        <f>AND(List1!O10,"AAAAAAO/Z7A=")</f>
        <v>#VALUE!</v>
      </c>
      <c r="FV1" t="e">
        <f>AND(List1!P10,"AAAAAAO/Z7E=")</f>
        <v>#VALUE!</v>
      </c>
      <c r="FW1" t="e">
        <f>AND(List1!Q10,"AAAAAAO/Z7I=")</f>
        <v>#VALUE!</v>
      </c>
      <c r="FX1" t="e">
        <f>AND(List1!R10,"AAAAAAO/Z7M=")</f>
        <v>#VALUE!</v>
      </c>
      <c r="FY1">
        <f>IF(List1!11:11,"AAAAAAO/Z7Q=",0)</f>
        <v>0</v>
      </c>
      <c r="FZ1" t="e">
        <f>AND(List1!B11,"AAAAAAO/Z7U=")</f>
        <v>#VALUE!</v>
      </c>
      <c r="GA1" t="e">
        <f>AND(List1!C11,"AAAAAAO/Z7Y=")</f>
        <v>#VALUE!</v>
      </c>
      <c r="GB1" t="e">
        <f>AND(List1!D11,"AAAAAAO/Z7c=")</f>
        <v>#VALUE!</v>
      </c>
      <c r="GC1" t="e">
        <f>AND(List1!E11,"AAAAAAO/Z7g=")</f>
        <v>#VALUE!</v>
      </c>
      <c r="GD1" t="e">
        <f>AND(List1!F11,"AAAAAAO/Z7k=")</f>
        <v>#VALUE!</v>
      </c>
      <c r="GE1" t="e">
        <f>AND(List1!G11,"AAAAAAO/Z7o=")</f>
        <v>#VALUE!</v>
      </c>
      <c r="GF1" t="e">
        <f>AND(List1!H11,"AAAAAAO/Z7s=")</f>
        <v>#VALUE!</v>
      </c>
      <c r="GG1" t="e">
        <f>AND(List1!I11,"AAAAAAO/Z7w=")</f>
        <v>#VALUE!</v>
      </c>
      <c r="GH1" t="e">
        <f>AND(List1!J11,"AAAAAAO/Z70=")</f>
        <v>#VALUE!</v>
      </c>
      <c r="GI1" t="e">
        <f>AND(List1!K11,"AAAAAAO/Z74=")</f>
        <v>#VALUE!</v>
      </c>
      <c r="GJ1" t="e">
        <f>AND(List1!L11,"AAAAAAO/Z78=")</f>
        <v>#VALUE!</v>
      </c>
      <c r="GK1" t="e">
        <f>AND(List1!M11,"AAAAAAO/Z8A=")</f>
        <v>#VALUE!</v>
      </c>
      <c r="GL1" t="e">
        <f>AND(List1!N11,"AAAAAAO/Z8E=")</f>
        <v>#VALUE!</v>
      </c>
      <c r="GM1" t="e">
        <f>AND(List1!O11,"AAAAAAO/Z8I=")</f>
        <v>#VALUE!</v>
      </c>
      <c r="GN1" t="e">
        <f>AND(List1!P11,"AAAAAAO/Z8M=")</f>
        <v>#VALUE!</v>
      </c>
      <c r="GO1" t="e">
        <f>AND(List1!Q11,"AAAAAAO/Z8Q=")</f>
        <v>#VALUE!</v>
      </c>
      <c r="GP1" t="e">
        <f>AND(List1!R11,"AAAAAAO/Z8U=")</f>
        <v>#VALUE!</v>
      </c>
      <c r="GQ1">
        <f>IF(List1!12:12,"AAAAAAO/Z8Y=",0)</f>
        <v>0</v>
      </c>
      <c r="GR1" t="e">
        <f>AND(List1!B12,"AAAAAAO/Z8c=")</f>
        <v>#VALUE!</v>
      </c>
      <c r="GS1" t="e">
        <f>AND(List1!C12,"AAAAAAO/Z8g=")</f>
        <v>#VALUE!</v>
      </c>
      <c r="GT1" t="e">
        <f>AND(List1!D12,"AAAAAAO/Z8k=")</f>
        <v>#VALUE!</v>
      </c>
      <c r="GU1" t="e">
        <f>AND(List1!E12,"AAAAAAO/Z8o=")</f>
        <v>#VALUE!</v>
      </c>
      <c r="GV1" t="e">
        <f>AND(List1!F12,"AAAAAAO/Z8s=")</f>
        <v>#VALUE!</v>
      </c>
      <c r="GW1" t="e">
        <f>AND(List1!G12,"AAAAAAO/Z8w=")</f>
        <v>#VALUE!</v>
      </c>
      <c r="GX1" t="e">
        <f>AND(List1!H12,"AAAAAAO/Z80=")</f>
        <v>#VALUE!</v>
      </c>
      <c r="GY1" t="e">
        <f>AND(List1!I12,"AAAAAAO/Z84=")</f>
        <v>#VALUE!</v>
      </c>
      <c r="GZ1" t="e">
        <f>AND(List1!J12,"AAAAAAO/Z88=")</f>
        <v>#VALUE!</v>
      </c>
      <c r="HA1" t="e">
        <f>AND(List1!K12,"AAAAAAO/Z9A=")</f>
        <v>#VALUE!</v>
      </c>
      <c r="HB1" t="e">
        <f>AND(List1!L12,"AAAAAAO/Z9E=")</f>
        <v>#VALUE!</v>
      </c>
      <c r="HC1" t="e">
        <f>AND(List1!M12,"AAAAAAO/Z9I=")</f>
        <v>#VALUE!</v>
      </c>
      <c r="HD1" t="e">
        <f>AND(List1!N12,"AAAAAAO/Z9M=")</f>
        <v>#VALUE!</v>
      </c>
      <c r="HE1" t="e">
        <f>AND(List1!O12,"AAAAAAO/Z9Q=")</f>
        <v>#VALUE!</v>
      </c>
      <c r="HF1" t="e">
        <f>AND(List1!P12,"AAAAAAO/Z9U=")</f>
        <v>#VALUE!</v>
      </c>
      <c r="HG1" t="e">
        <f>AND(List1!Q12,"AAAAAAO/Z9Y=")</f>
        <v>#VALUE!</v>
      </c>
      <c r="HH1" t="e">
        <f>AND(List1!R12,"AAAAAAO/Z9c=")</f>
        <v>#VALUE!</v>
      </c>
      <c r="HI1">
        <f>IF(List1!13:13,"AAAAAAO/Z9g=",0)</f>
        <v>0</v>
      </c>
      <c r="HJ1" t="e">
        <f>AND(List1!B13,"AAAAAAO/Z9k=")</f>
        <v>#VALUE!</v>
      </c>
      <c r="HK1" t="e">
        <f>AND(List1!C13,"AAAAAAO/Z9o=")</f>
        <v>#VALUE!</v>
      </c>
      <c r="HL1" t="e">
        <f>AND(List1!D13,"AAAAAAO/Z9s=")</f>
        <v>#VALUE!</v>
      </c>
      <c r="HM1" t="e">
        <f>AND(List1!E13,"AAAAAAO/Z9w=")</f>
        <v>#VALUE!</v>
      </c>
      <c r="HN1" t="e">
        <f>AND(List1!F13,"AAAAAAO/Z90=")</f>
        <v>#VALUE!</v>
      </c>
      <c r="HO1" t="e">
        <f>AND(List1!G13,"AAAAAAO/Z94=")</f>
        <v>#VALUE!</v>
      </c>
      <c r="HP1" t="e">
        <f>AND(List1!H13,"AAAAAAO/Z98=")</f>
        <v>#VALUE!</v>
      </c>
      <c r="HQ1" t="e">
        <f>AND(List1!I13,"AAAAAAO/Z+A=")</f>
        <v>#VALUE!</v>
      </c>
      <c r="HR1" t="e">
        <f>AND(List1!J13,"AAAAAAO/Z+E=")</f>
        <v>#VALUE!</v>
      </c>
      <c r="HS1" t="e">
        <f>AND(List1!K13,"AAAAAAO/Z+I=")</f>
        <v>#VALUE!</v>
      </c>
      <c r="HT1" t="e">
        <f>AND(List1!L13,"AAAAAAO/Z+M=")</f>
        <v>#VALUE!</v>
      </c>
      <c r="HU1" t="e">
        <f>AND(List1!M13,"AAAAAAO/Z+Q=")</f>
        <v>#VALUE!</v>
      </c>
      <c r="HV1" t="e">
        <f>AND(List1!N13,"AAAAAAO/Z+U=")</f>
        <v>#VALUE!</v>
      </c>
      <c r="HW1" t="e">
        <f>AND(List1!O13,"AAAAAAO/Z+Y=")</f>
        <v>#VALUE!</v>
      </c>
      <c r="HX1" t="e">
        <f>AND(List1!P13,"AAAAAAO/Z+c=")</f>
        <v>#VALUE!</v>
      </c>
      <c r="HY1" t="e">
        <f>AND(List1!Q13,"AAAAAAO/Z+g=")</f>
        <v>#VALUE!</v>
      </c>
      <c r="HZ1" t="e">
        <f>AND(List1!R13,"AAAAAAO/Z+k=")</f>
        <v>#VALUE!</v>
      </c>
      <c r="IA1">
        <f>IF(List1!14:14,"AAAAAAO/Z+o=",0)</f>
        <v>0</v>
      </c>
      <c r="IB1" t="e">
        <f>AND(List1!B14,"AAAAAAO/Z+s=")</f>
        <v>#VALUE!</v>
      </c>
      <c r="IC1" t="e">
        <f>AND(List1!C14,"AAAAAAO/Z+w=")</f>
        <v>#VALUE!</v>
      </c>
      <c r="ID1" t="e">
        <f>AND(List1!D14,"AAAAAAO/Z+0=")</f>
        <v>#VALUE!</v>
      </c>
      <c r="IE1" t="e">
        <f>AND(List1!E14,"AAAAAAO/Z+4=")</f>
        <v>#VALUE!</v>
      </c>
      <c r="IF1" t="e">
        <f>AND(List1!F14,"AAAAAAO/Z+8=")</f>
        <v>#VALUE!</v>
      </c>
      <c r="IG1" t="e">
        <f>AND(List1!G14,"AAAAAAO/Z/A=")</f>
        <v>#VALUE!</v>
      </c>
      <c r="IH1" t="e">
        <f>AND(List1!H14,"AAAAAAO/Z/E=")</f>
        <v>#VALUE!</v>
      </c>
      <c r="II1" t="e">
        <f>AND(List1!I14,"AAAAAAO/Z/I=")</f>
        <v>#VALUE!</v>
      </c>
      <c r="IJ1" t="e">
        <f>AND(List1!J14,"AAAAAAO/Z/M=")</f>
        <v>#VALUE!</v>
      </c>
      <c r="IK1" t="e">
        <f>AND(List1!K14,"AAAAAAO/Z/Q=")</f>
        <v>#VALUE!</v>
      </c>
      <c r="IL1" t="e">
        <f>AND(List1!L14,"AAAAAAO/Z/U=")</f>
        <v>#VALUE!</v>
      </c>
      <c r="IM1" t="e">
        <f>AND(List1!M14,"AAAAAAO/Z/Y=")</f>
        <v>#VALUE!</v>
      </c>
      <c r="IN1" t="e">
        <f>AND(List1!N14,"AAAAAAO/Z/c=")</f>
        <v>#VALUE!</v>
      </c>
      <c r="IO1" t="e">
        <f>AND(List1!O14,"AAAAAAO/Z/g=")</f>
        <v>#VALUE!</v>
      </c>
      <c r="IP1" t="e">
        <f>AND(List1!P14,"AAAAAAO/Z/k=")</f>
        <v>#VALUE!</v>
      </c>
      <c r="IQ1" t="e">
        <f>AND(List1!Q14,"AAAAAAO/Z/o=")</f>
        <v>#VALUE!</v>
      </c>
      <c r="IR1" t="e">
        <f>AND(List1!R14,"AAAAAAO/Z/s=")</f>
        <v>#VALUE!</v>
      </c>
      <c r="IS1">
        <f>IF(List1!15:15,"AAAAAAO/Z/w=",0)</f>
        <v>0</v>
      </c>
      <c r="IT1" t="e">
        <f>AND(List1!B15,"AAAAAAO/Z/0=")</f>
        <v>#VALUE!</v>
      </c>
      <c r="IU1" t="e">
        <f>AND(List1!C15,"AAAAAAO/Z/4=")</f>
        <v>#VALUE!</v>
      </c>
      <c r="IV1" t="e">
        <f>AND(List1!D15,"AAAAAAO/Z/8=")</f>
        <v>#VALUE!</v>
      </c>
    </row>
    <row r="2" spans="1:256" x14ac:dyDescent="0.2">
      <c r="A2" t="e">
        <f>AND(List1!E15,"AAAAAHX7fwA=")</f>
        <v>#VALUE!</v>
      </c>
      <c r="B2" t="e">
        <f>AND(List1!F15,"AAAAAHX7fwE=")</f>
        <v>#VALUE!</v>
      </c>
      <c r="C2" t="e">
        <f>AND(List1!G15,"AAAAAHX7fwI=")</f>
        <v>#VALUE!</v>
      </c>
      <c r="D2" t="e">
        <f>AND(List1!H15,"AAAAAHX7fwM=")</f>
        <v>#VALUE!</v>
      </c>
      <c r="E2" t="e">
        <f>AND(List1!I15,"AAAAAHX7fwQ=")</f>
        <v>#VALUE!</v>
      </c>
      <c r="F2" t="e">
        <f>AND(List1!J15,"AAAAAHX7fwU=")</f>
        <v>#VALUE!</v>
      </c>
      <c r="G2" t="e">
        <f>AND(List1!K15,"AAAAAHX7fwY=")</f>
        <v>#VALUE!</v>
      </c>
      <c r="H2" t="e">
        <f>AND(List1!L15,"AAAAAHX7fwc=")</f>
        <v>#VALUE!</v>
      </c>
      <c r="I2" t="e">
        <f>AND(List1!M15,"AAAAAHX7fwg=")</f>
        <v>#VALUE!</v>
      </c>
      <c r="J2" t="e">
        <f>AND(List1!N15,"AAAAAHX7fwk=")</f>
        <v>#VALUE!</v>
      </c>
      <c r="K2" t="e">
        <f>AND(List1!O15,"AAAAAHX7fwo=")</f>
        <v>#VALUE!</v>
      </c>
      <c r="L2" t="e">
        <f>AND(List1!P15,"AAAAAHX7fws=")</f>
        <v>#VALUE!</v>
      </c>
      <c r="M2" t="e">
        <f>AND(List1!Q15,"AAAAAHX7fww=")</f>
        <v>#VALUE!</v>
      </c>
      <c r="N2" t="e">
        <f>AND(List1!R15,"AAAAAHX7fw0=")</f>
        <v>#VALUE!</v>
      </c>
      <c r="O2">
        <f>IF(List1!16:16,"AAAAAHX7fw4=",0)</f>
        <v>0</v>
      </c>
      <c r="P2" t="e">
        <f>AND(List1!B16,"AAAAAHX7fw8=")</f>
        <v>#VALUE!</v>
      </c>
      <c r="Q2" t="e">
        <f>AND(List1!C16,"AAAAAHX7fxA=")</f>
        <v>#VALUE!</v>
      </c>
      <c r="R2" t="e">
        <f>AND(List1!D16,"AAAAAHX7fxE=")</f>
        <v>#VALUE!</v>
      </c>
      <c r="S2" t="e">
        <f>AND(List1!E16,"AAAAAHX7fxI=")</f>
        <v>#VALUE!</v>
      </c>
      <c r="T2" t="e">
        <f>AND(List1!F16,"AAAAAHX7fxM=")</f>
        <v>#VALUE!</v>
      </c>
      <c r="U2" t="e">
        <f>AND(List1!G16,"AAAAAHX7fxQ=")</f>
        <v>#VALUE!</v>
      </c>
      <c r="V2" t="e">
        <f>AND(List1!H16,"AAAAAHX7fxU=")</f>
        <v>#VALUE!</v>
      </c>
      <c r="W2" t="e">
        <f>AND(List1!I16,"AAAAAHX7fxY=")</f>
        <v>#VALUE!</v>
      </c>
      <c r="X2" t="e">
        <f>AND(List1!J16,"AAAAAHX7fxc=")</f>
        <v>#VALUE!</v>
      </c>
      <c r="Y2" t="e">
        <f>AND(List1!K16,"AAAAAHX7fxg=")</f>
        <v>#VALUE!</v>
      </c>
      <c r="Z2" t="e">
        <f>AND(List1!L16,"AAAAAHX7fxk=")</f>
        <v>#VALUE!</v>
      </c>
      <c r="AA2" t="e">
        <f>AND(List1!M16,"AAAAAHX7fxo=")</f>
        <v>#VALUE!</v>
      </c>
      <c r="AB2" t="e">
        <f>AND(List1!N16,"AAAAAHX7fxs=")</f>
        <v>#VALUE!</v>
      </c>
      <c r="AC2" t="e">
        <f>AND(List1!O16,"AAAAAHX7fxw=")</f>
        <v>#VALUE!</v>
      </c>
      <c r="AD2" t="e">
        <f>AND(List1!P16,"AAAAAHX7fx0=")</f>
        <v>#VALUE!</v>
      </c>
      <c r="AE2" t="e">
        <f>AND(List1!Q16,"AAAAAHX7fx4=")</f>
        <v>#VALUE!</v>
      </c>
      <c r="AF2" t="e">
        <f>AND(List1!R16,"AAAAAHX7fx8=")</f>
        <v>#VALUE!</v>
      </c>
      <c r="AG2">
        <f>IF(List1!17:17,"AAAAAHX7fyA=",0)</f>
        <v>0</v>
      </c>
      <c r="AH2" t="e">
        <f>AND(List1!B17,"AAAAAHX7fyE=")</f>
        <v>#VALUE!</v>
      </c>
      <c r="AI2" t="e">
        <f>AND(List1!C17,"AAAAAHX7fyI=")</f>
        <v>#VALUE!</v>
      </c>
      <c r="AJ2" t="e">
        <f>AND(List1!D17,"AAAAAHX7fyM=")</f>
        <v>#VALUE!</v>
      </c>
      <c r="AK2" t="e">
        <f>AND(List1!E17,"AAAAAHX7fyQ=")</f>
        <v>#VALUE!</v>
      </c>
      <c r="AL2" t="e">
        <f>AND(List1!F17,"AAAAAHX7fyU=")</f>
        <v>#VALUE!</v>
      </c>
      <c r="AM2" t="e">
        <f>AND(List1!G17,"AAAAAHX7fyY=")</f>
        <v>#VALUE!</v>
      </c>
      <c r="AN2" t="e">
        <f>AND(List1!H17,"AAAAAHX7fyc=")</f>
        <v>#VALUE!</v>
      </c>
      <c r="AO2" t="e">
        <f>AND(List1!I17,"AAAAAHX7fyg=")</f>
        <v>#VALUE!</v>
      </c>
      <c r="AP2" t="e">
        <f>AND(List1!J17,"AAAAAHX7fyk=")</f>
        <v>#VALUE!</v>
      </c>
      <c r="AQ2" t="e">
        <f>AND(List1!K17,"AAAAAHX7fyo=")</f>
        <v>#VALUE!</v>
      </c>
      <c r="AR2" t="e">
        <f>AND(List1!L17,"AAAAAHX7fys=")</f>
        <v>#VALUE!</v>
      </c>
      <c r="AS2" t="e">
        <f>AND(List1!M17,"AAAAAHX7fyw=")</f>
        <v>#VALUE!</v>
      </c>
      <c r="AT2" t="e">
        <f>AND(List1!N17,"AAAAAHX7fy0=")</f>
        <v>#VALUE!</v>
      </c>
      <c r="AU2" t="e">
        <f>AND(List1!O17,"AAAAAHX7fy4=")</f>
        <v>#VALUE!</v>
      </c>
      <c r="AV2" t="e">
        <f>AND(List1!P17,"AAAAAHX7fy8=")</f>
        <v>#VALUE!</v>
      </c>
      <c r="AW2" t="e">
        <f>AND(List1!Q17,"AAAAAHX7fzA=")</f>
        <v>#VALUE!</v>
      </c>
      <c r="AX2" t="e">
        <f>AND(List1!R17,"AAAAAHX7fzE=")</f>
        <v>#VALUE!</v>
      </c>
      <c r="AY2">
        <f>IF(List1!18:18,"AAAAAHX7fzI=",0)</f>
        <v>0</v>
      </c>
      <c r="AZ2" t="e">
        <f>AND(List1!B18,"AAAAAHX7fzM=")</f>
        <v>#VALUE!</v>
      </c>
      <c r="BA2" t="e">
        <f>AND(List1!C18,"AAAAAHX7fzQ=")</f>
        <v>#VALUE!</v>
      </c>
      <c r="BB2" t="e">
        <f>AND(List1!D18,"AAAAAHX7fzU=")</f>
        <v>#VALUE!</v>
      </c>
      <c r="BC2" t="e">
        <f>AND(List1!E18,"AAAAAHX7fzY=")</f>
        <v>#VALUE!</v>
      </c>
      <c r="BD2" t="e">
        <f>AND(List1!F18,"AAAAAHX7fzc=")</f>
        <v>#VALUE!</v>
      </c>
      <c r="BE2" t="e">
        <f>AND(List1!G18,"AAAAAHX7fzg=")</f>
        <v>#VALUE!</v>
      </c>
      <c r="BF2" t="e">
        <f>AND(List1!H18,"AAAAAHX7fzk=")</f>
        <v>#VALUE!</v>
      </c>
      <c r="BG2" t="e">
        <f>AND(List1!I18,"AAAAAHX7fzo=")</f>
        <v>#VALUE!</v>
      </c>
      <c r="BH2" t="e">
        <f>AND(List1!J18,"AAAAAHX7fzs=")</f>
        <v>#VALUE!</v>
      </c>
      <c r="BI2" t="e">
        <f>AND(List1!K18,"AAAAAHX7fzw=")</f>
        <v>#VALUE!</v>
      </c>
      <c r="BJ2" t="e">
        <f>AND(List1!L18,"AAAAAHX7fz0=")</f>
        <v>#VALUE!</v>
      </c>
      <c r="BK2" t="e">
        <f>AND(List1!M18,"AAAAAHX7fz4=")</f>
        <v>#VALUE!</v>
      </c>
      <c r="BL2" t="e">
        <f>AND(List1!N18,"AAAAAHX7fz8=")</f>
        <v>#VALUE!</v>
      </c>
      <c r="BM2" t="e">
        <f>AND(List1!O18,"AAAAAHX7f0A=")</f>
        <v>#VALUE!</v>
      </c>
      <c r="BN2" t="e">
        <f>AND(List1!P18,"AAAAAHX7f0E=")</f>
        <v>#VALUE!</v>
      </c>
      <c r="BO2" t="e">
        <f>AND(List1!Q18,"AAAAAHX7f0I=")</f>
        <v>#VALUE!</v>
      </c>
      <c r="BP2" t="e">
        <f>AND(List1!R18,"AAAAAHX7f0M=")</f>
        <v>#VALUE!</v>
      </c>
      <c r="BQ2">
        <f>IF(List1!19:19,"AAAAAHX7f0Q=",0)</f>
        <v>0</v>
      </c>
      <c r="BR2" t="e">
        <f>AND(List1!B19,"AAAAAHX7f0U=")</f>
        <v>#VALUE!</v>
      </c>
      <c r="BS2" t="e">
        <f>AND(List1!C19,"AAAAAHX7f0Y=")</f>
        <v>#VALUE!</v>
      </c>
      <c r="BT2" t="e">
        <f>AND(List1!D19,"AAAAAHX7f0c=")</f>
        <v>#VALUE!</v>
      </c>
      <c r="BU2" t="e">
        <f>AND(List1!E19,"AAAAAHX7f0g=")</f>
        <v>#VALUE!</v>
      </c>
      <c r="BV2" t="e">
        <f>AND(List1!F19,"AAAAAHX7f0k=")</f>
        <v>#VALUE!</v>
      </c>
      <c r="BW2" t="e">
        <f>AND(List1!G19,"AAAAAHX7f0o=")</f>
        <v>#VALUE!</v>
      </c>
      <c r="BX2" t="e">
        <f>AND(List1!H19,"AAAAAHX7f0s=")</f>
        <v>#VALUE!</v>
      </c>
      <c r="BY2" t="e">
        <f>AND(List1!I19,"AAAAAHX7f0w=")</f>
        <v>#VALUE!</v>
      </c>
      <c r="BZ2" t="e">
        <f>AND(List1!J19,"AAAAAHX7f00=")</f>
        <v>#VALUE!</v>
      </c>
      <c r="CA2" t="e">
        <f>AND(List1!K19,"AAAAAHX7f04=")</f>
        <v>#VALUE!</v>
      </c>
      <c r="CB2" t="e">
        <f>AND(List1!L19,"AAAAAHX7f08=")</f>
        <v>#VALUE!</v>
      </c>
      <c r="CC2" t="e">
        <f>AND(List1!M19,"AAAAAHX7f1A=")</f>
        <v>#VALUE!</v>
      </c>
      <c r="CD2" t="e">
        <f>AND(List1!N19,"AAAAAHX7f1E=")</f>
        <v>#VALUE!</v>
      </c>
      <c r="CE2" t="e">
        <f>AND(List1!O19,"AAAAAHX7f1I=")</f>
        <v>#VALUE!</v>
      </c>
      <c r="CF2" t="e">
        <f>AND(List1!P19,"AAAAAHX7f1M=")</f>
        <v>#VALUE!</v>
      </c>
      <c r="CG2" t="e">
        <f>AND(List1!Q19,"AAAAAHX7f1Q=")</f>
        <v>#VALUE!</v>
      </c>
      <c r="CH2" t="e">
        <f>AND(List1!R19,"AAAAAHX7f1U=")</f>
        <v>#VALUE!</v>
      </c>
      <c r="CI2">
        <f>IF(List1!20:20,"AAAAAHX7f1Y=",0)</f>
        <v>0</v>
      </c>
      <c r="CJ2" t="e">
        <f>AND(List1!B20,"AAAAAHX7f1c=")</f>
        <v>#VALUE!</v>
      </c>
      <c r="CK2" t="e">
        <f>AND(List1!C20,"AAAAAHX7f1g=")</f>
        <v>#VALUE!</v>
      </c>
      <c r="CL2" t="e">
        <f>AND(List1!D20,"AAAAAHX7f1k=")</f>
        <v>#VALUE!</v>
      </c>
      <c r="CM2" t="e">
        <f>AND(List1!E20,"AAAAAHX7f1o=")</f>
        <v>#VALUE!</v>
      </c>
      <c r="CN2" t="e">
        <f>AND(List1!F20,"AAAAAHX7f1s=")</f>
        <v>#VALUE!</v>
      </c>
      <c r="CO2" t="e">
        <f>AND(List1!G20,"AAAAAHX7f1w=")</f>
        <v>#VALUE!</v>
      </c>
      <c r="CP2" t="e">
        <f>AND(List1!H20,"AAAAAHX7f10=")</f>
        <v>#VALUE!</v>
      </c>
      <c r="CQ2" t="e">
        <f>AND(List1!I20,"AAAAAHX7f14=")</f>
        <v>#VALUE!</v>
      </c>
      <c r="CR2" t="e">
        <f>AND(List1!J20,"AAAAAHX7f18=")</f>
        <v>#VALUE!</v>
      </c>
      <c r="CS2" t="e">
        <f>AND(List1!K20,"AAAAAHX7f2A=")</f>
        <v>#VALUE!</v>
      </c>
      <c r="CT2" t="e">
        <f>AND(List1!L20,"AAAAAHX7f2E=")</f>
        <v>#VALUE!</v>
      </c>
      <c r="CU2" t="e">
        <f>AND(List1!M20,"AAAAAHX7f2I=")</f>
        <v>#VALUE!</v>
      </c>
      <c r="CV2" t="e">
        <f>AND(List1!N20,"AAAAAHX7f2M=")</f>
        <v>#VALUE!</v>
      </c>
      <c r="CW2" t="e">
        <f>AND(List1!O20,"AAAAAHX7f2Q=")</f>
        <v>#VALUE!</v>
      </c>
      <c r="CX2" t="e">
        <f>AND(List1!P20,"AAAAAHX7f2U=")</f>
        <v>#VALUE!</v>
      </c>
      <c r="CY2" t="e">
        <f>AND(List1!Q20,"AAAAAHX7f2Y=")</f>
        <v>#VALUE!</v>
      </c>
      <c r="CZ2" t="e">
        <f>AND(List1!R20,"AAAAAHX7f2c=")</f>
        <v>#VALUE!</v>
      </c>
      <c r="DA2">
        <f>IF(List1!21:21,"AAAAAHX7f2g=",0)</f>
        <v>0</v>
      </c>
      <c r="DB2" t="e">
        <f>AND(List1!B21,"AAAAAHX7f2k=")</f>
        <v>#VALUE!</v>
      </c>
      <c r="DC2" t="e">
        <f>AND(List1!C21,"AAAAAHX7f2o=")</f>
        <v>#VALUE!</v>
      </c>
      <c r="DD2" t="e">
        <f>AND(List1!D21,"AAAAAHX7f2s=")</f>
        <v>#VALUE!</v>
      </c>
      <c r="DE2" t="e">
        <f>AND(List1!E21,"AAAAAHX7f2w=")</f>
        <v>#VALUE!</v>
      </c>
      <c r="DF2" t="e">
        <f>AND(List1!F21,"AAAAAHX7f20=")</f>
        <v>#VALUE!</v>
      </c>
      <c r="DG2" t="e">
        <f>AND(List1!G21,"AAAAAHX7f24=")</f>
        <v>#VALUE!</v>
      </c>
      <c r="DH2" t="e">
        <f>AND(List1!H21,"AAAAAHX7f28=")</f>
        <v>#VALUE!</v>
      </c>
      <c r="DI2" t="e">
        <f>AND(List1!I21,"AAAAAHX7f3A=")</f>
        <v>#VALUE!</v>
      </c>
      <c r="DJ2" t="e">
        <f>AND(List1!J21,"AAAAAHX7f3E=")</f>
        <v>#VALUE!</v>
      </c>
      <c r="DK2" t="e">
        <f>AND(List1!K21,"AAAAAHX7f3I=")</f>
        <v>#VALUE!</v>
      </c>
      <c r="DL2" t="e">
        <f>AND(List1!L21,"AAAAAHX7f3M=")</f>
        <v>#VALUE!</v>
      </c>
      <c r="DM2" t="e">
        <f>AND(List1!M21,"AAAAAHX7f3Q=")</f>
        <v>#VALUE!</v>
      </c>
      <c r="DN2" t="e">
        <f>AND(List1!N21,"AAAAAHX7f3U=")</f>
        <v>#VALUE!</v>
      </c>
      <c r="DO2" t="e">
        <f>AND(List1!O21,"AAAAAHX7f3Y=")</f>
        <v>#VALUE!</v>
      </c>
      <c r="DP2" t="e">
        <f>AND(List1!P21,"AAAAAHX7f3c=")</f>
        <v>#VALUE!</v>
      </c>
      <c r="DQ2" t="e">
        <f>AND(List1!Q21,"AAAAAHX7f3g=")</f>
        <v>#VALUE!</v>
      </c>
      <c r="DR2" t="e">
        <f>AND(List1!R21,"AAAAAHX7f3k=")</f>
        <v>#VALUE!</v>
      </c>
      <c r="DS2">
        <f>IF(List1!22:22,"AAAAAHX7f3o=",0)</f>
        <v>0</v>
      </c>
      <c r="DT2" t="e">
        <f>AND(List1!B22,"AAAAAHX7f3s=")</f>
        <v>#VALUE!</v>
      </c>
      <c r="DU2" t="e">
        <f>AND(List1!C22,"AAAAAHX7f3w=")</f>
        <v>#VALUE!</v>
      </c>
      <c r="DV2" t="e">
        <f>AND(List1!D22,"AAAAAHX7f30=")</f>
        <v>#VALUE!</v>
      </c>
      <c r="DW2" t="e">
        <f>AND(List1!E22,"AAAAAHX7f34=")</f>
        <v>#VALUE!</v>
      </c>
      <c r="DX2" t="e">
        <f>AND(List1!F22,"AAAAAHX7f38=")</f>
        <v>#VALUE!</v>
      </c>
      <c r="DY2" t="e">
        <f>AND(List1!G22,"AAAAAHX7f4A=")</f>
        <v>#VALUE!</v>
      </c>
      <c r="DZ2" t="e">
        <f>AND(List1!H22,"AAAAAHX7f4E=")</f>
        <v>#VALUE!</v>
      </c>
      <c r="EA2" t="e">
        <f>AND(List1!I22,"AAAAAHX7f4I=")</f>
        <v>#VALUE!</v>
      </c>
      <c r="EB2" t="e">
        <f>AND(List1!J22,"AAAAAHX7f4M=")</f>
        <v>#VALUE!</v>
      </c>
      <c r="EC2" t="e">
        <f>AND(List1!K22,"AAAAAHX7f4Q=")</f>
        <v>#VALUE!</v>
      </c>
      <c r="ED2" t="e">
        <f>AND(List1!L22,"AAAAAHX7f4U=")</f>
        <v>#VALUE!</v>
      </c>
      <c r="EE2" t="e">
        <f>AND(List1!M22,"AAAAAHX7f4Y=")</f>
        <v>#VALUE!</v>
      </c>
      <c r="EF2" t="e">
        <f>AND(List1!N22,"AAAAAHX7f4c=")</f>
        <v>#VALUE!</v>
      </c>
      <c r="EG2" t="e">
        <f>AND(List1!O22,"AAAAAHX7f4g=")</f>
        <v>#VALUE!</v>
      </c>
      <c r="EH2" t="e">
        <f>AND(List1!P22,"AAAAAHX7f4k=")</f>
        <v>#VALUE!</v>
      </c>
      <c r="EI2" t="e">
        <f>AND(List1!Q22,"AAAAAHX7f4o=")</f>
        <v>#VALUE!</v>
      </c>
      <c r="EJ2" t="e">
        <f>AND(List1!R22,"AAAAAHX7f4s=")</f>
        <v>#VALUE!</v>
      </c>
      <c r="EK2">
        <f>IF(List1!23:23,"AAAAAHX7f4w=",0)</f>
        <v>0</v>
      </c>
      <c r="EL2" t="e">
        <f>AND(List1!B23,"AAAAAHX7f40=")</f>
        <v>#VALUE!</v>
      </c>
      <c r="EM2" t="e">
        <f>AND(List1!C23,"AAAAAHX7f44=")</f>
        <v>#VALUE!</v>
      </c>
      <c r="EN2" t="e">
        <f>AND(List1!D23,"AAAAAHX7f48=")</f>
        <v>#VALUE!</v>
      </c>
      <c r="EO2" t="e">
        <f>AND(List1!E23,"AAAAAHX7f5A=")</f>
        <v>#VALUE!</v>
      </c>
      <c r="EP2" t="e">
        <f>AND(List1!F23,"AAAAAHX7f5E=")</f>
        <v>#VALUE!</v>
      </c>
      <c r="EQ2" t="e">
        <f>AND(List1!G23,"AAAAAHX7f5I=")</f>
        <v>#VALUE!</v>
      </c>
      <c r="ER2" t="e">
        <f>AND(List1!H23,"AAAAAHX7f5M=")</f>
        <v>#VALUE!</v>
      </c>
      <c r="ES2" t="e">
        <f>AND(List1!I23,"AAAAAHX7f5Q=")</f>
        <v>#VALUE!</v>
      </c>
      <c r="ET2" t="e">
        <f>AND(List1!J23,"AAAAAHX7f5U=")</f>
        <v>#VALUE!</v>
      </c>
      <c r="EU2" t="e">
        <f>AND(List1!K23,"AAAAAHX7f5Y=")</f>
        <v>#VALUE!</v>
      </c>
      <c r="EV2" t="e">
        <f>AND(List1!L23,"AAAAAHX7f5c=")</f>
        <v>#VALUE!</v>
      </c>
      <c r="EW2" t="e">
        <f>AND(List1!M23,"AAAAAHX7f5g=")</f>
        <v>#VALUE!</v>
      </c>
      <c r="EX2" t="e">
        <f>AND(List1!N23,"AAAAAHX7f5k=")</f>
        <v>#VALUE!</v>
      </c>
      <c r="EY2" t="e">
        <f>AND(List1!O23,"AAAAAHX7f5o=")</f>
        <v>#VALUE!</v>
      </c>
      <c r="EZ2" t="e">
        <f>AND(List1!P23,"AAAAAHX7f5s=")</f>
        <v>#VALUE!</v>
      </c>
      <c r="FA2" t="e">
        <f>AND(List1!Q23,"AAAAAHX7f5w=")</f>
        <v>#VALUE!</v>
      </c>
      <c r="FB2" t="e">
        <f>AND(List1!R23,"AAAAAHX7f50=")</f>
        <v>#VALUE!</v>
      </c>
      <c r="FC2">
        <f>IF(List1!24:24,"AAAAAHX7f54=",0)</f>
        <v>0</v>
      </c>
      <c r="FD2">
        <f>IF(List1!25:25,"AAAAAHX7f58=",0)</f>
        <v>0</v>
      </c>
      <c r="FE2">
        <f>IF(List1!26:26,"AAAAAHX7f6A=",0)</f>
        <v>0</v>
      </c>
      <c r="FF2">
        <f>IF(List1!27:27,"AAAAAHX7f6E=",0)</f>
        <v>0</v>
      </c>
      <c r="FG2">
        <f>IF(List1!28:28,"AAAAAHX7f6I=",0)</f>
        <v>0</v>
      </c>
      <c r="FH2">
        <f>IF(List1!29:29,"AAAAAHX7f6M=",0)</f>
        <v>0</v>
      </c>
      <c r="FI2">
        <f>IF(List1!30:30,"AAAAAHX7f6Q=",0)</f>
        <v>0</v>
      </c>
      <c r="FJ2">
        <f>IF(List1!31:31,"AAAAAHX7f6U=",0)</f>
        <v>0</v>
      </c>
      <c r="FK2">
        <f>IF(List1!32:32,"AAAAAHX7f6Y=",0)</f>
        <v>0</v>
      </c>
      <c r="FL2">
        <f>IF(List1!33:33,"AAAAAHX7f6c=",0)</f>
        <v>0</v>
      </c>
      <c r="FM2">
        <f>IF(List1!34:34,"AAAAAHX7f6g=",0)</f>
        <v>0</v>
      </c>
      <c r="FN2">
        <f>IF(List1!35:35,"AAAAAHX7f6k=",0)</f>
        <v>0</v>
      </c>
      <c r="FO2">
        <f>IF(List1!36:36,"AAAAAHX7f6o=",0)</f>
        <v>0</v>
      </c>
      <c r="FP2">
        <f>IF(List1!37:37,"AAAAAHX7f6s=",0)</f>
        <v>0</v>
      </c>
      <c r="FQ2">
        <f>IF(List1!38:38,"AAAAAHX7f6w=",0)</f>
        <v>0</v>
      </c>
      <c r="FR2">
        <f>IF(List1!39:39,"AAAAAHX7f60=",0)</f>
        <v>0</v>
      </c>
      <c r="FS2">
        <f>IF(List1!40:40,"AAAAAHX7f64=",0)</f>
        <v>0</v>
      </c>
      <c r="FT2">
        <f>IF(List1!41:41,"AAAAAHX7f68=",0)</f>
        <v>0</v>
      </c>
      <c r="FU2">
        <f>IF(List1!42:42,"AAAAAHX7f7A=",0)</f>
        <v>0</v>
      </c>
      <c r="FV2">
        <f>IF(List1!43:43,"AAAAAHX7f7E=",0)</f>
        <v>0</v>
      </c>
      <c r="FW2">
        <f>IF(List1!44:44,"AAAAAHX7f7I=",0)</f>
        <v>0</v>
      </c>
      <c r="FX2">
        <f>IF(List1!45:45,"AAAAAHX7f7M=",0)</f>
        <v>0</v>
      </c>
      <c r="FY2">
        <f>IF(List1!46:46,"AAAAAHX7f7Q=",0)</f>
        <v>0</v>
      </c>
      <c r="FZ2">
        <f>IF(List1!47:47,"AAAAAHX7f7U=",0)</f>
        <v>0</v>
      </c>
      <c r="GA2">
        <f>IF(List1!48:48,"AAAAAHX7f7Y=",0)</f>
        <v>0</v>
      </c>
      <c r="GB2">
        <f>IF(List1!49:49,"AAAAAHX7f7c=",0)</f>
        <v>0</v>
      </c>
      <c r="GC2">
        <f>IF(List1!50:50,"AAAAAHX7f7g=",0)</f>
        <v>0</v>
      </c>
      <c r="GD2">
        <f>IF(List1!51:51,"AAAAAHX7f7k=",0)</f>
        <v>0</v>
      </c>
      <c r="GE2">
        <f>IF(List1!A:A,"AAAAAHX7f7o=",0)</f>
        <v>0</v>
      </c>
      <c r="GF2">
        <f>IF(List1!B:B,"AAAAAHX7f7s=",0)</f>
        <v>0</v>
      </c>
      <c r="GG2">
        <f>IF(List1!C:C,"AAAAAHX7f7w=",0)</f>
        <v>0</v>
      </c>
      <c r="GH2">
        <f>IF(List1!D:D,"AAAAAHX7f70=",0)</f>
        <v>0</v>
      </c>
      <c r="GI2">
        <f>IF(List1!E:E,"AAAAAHX7f74=",0)</f>
        <v>0</v>
      </c>
      <c r="GJ2">
        <f>IF(List1!F:F,"AAAAAHX7f78=",0)</f>
        <v>0</v>
      </c>
      <c r="GK2">
        <f>IF(List1!G:G,"AAAAAHX7f8A=",0)</f>
        <v>0</v>
      </c>
      <c r="GL2">
        <f>IF(List1!H:H,"AAAAAHX7f8E=",0)</f>
        <v>0</v>
      </c>
      <c r="GM2">
        <f>IF(List1!I:I,"AAAAAHX7f8I=",0)</f>
        <v>0</v>
      </c>
      <c r="GN2">
        <f>IF(List1!J:J,"AAAAAHX7f8M=",0)</f>
        <v>0</v>
      </c>
      <c r="GO2">
        <f>IF(List1!K:K,"AAAAAHX7f8Q=",0)</f>
        <v>0</v>
      </c>
      <c r="GP2">
        <f>IF(List1!L:L,"AAAAAHX7f8U=",0)</f>
        <v>0</v>
      </c>
      <c r="GQ2">
        <f>IF(List1!M:M,"AAAAAHX7f8Y=",0)</f>
        <v>0</v>
      </c>
      <c r="GR2">
        <f>IF(List1!N:N,"AAAAAHX7f8c=",0)</f>
        <v>0</v>
      </c>
      <c r="GS2">
        <f>IF(List1!O:O,"AAAAAHX7f8g=",0)</f>
        <v>0</v>
      </c>
      <c r="GT2">
        <f>IF(List1!P:P,"AAAAAHX7f8k=",0)</f>
        <v>0</v>
      </c>
      <c r="GU2">
        <f>IF(List1!Q:Q,"AAAAAHX7f8o=",0)</f>
        <v>0</v>
      </c>
      <c r="GV2">
        <f>IF(List1!R:R,"AAAAAHX7f8s=",0)</f>
        <v>0</v>
      </c>
      <c r="GW2" t="e">
        <f>IF("N",List1!_xlnm.Print_Area,"AAAAAHX7f8w=")</f>
        <v>#VALUE!</v>
      </c>
    </row>
    <row r="3" spans="1:256" x14ac:dyDescent="0.2">
      <c r="A3" t="e">
        <f>IF("N",List1!_xlnm.Print_Area,"AAAAAHb/+QA=")</f>
        <v>#VALUE!</v>
      </c>
    </row>
  </sheetData>
  <sheetCalcPr fullCalcOnLoad="1"/>
  <pageMargins left="0.7" right="0.7" top="0.78740157499999996" bottom="0.78740157499999996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Pilny Student</cp:lastModifiedBy>
  <cp:lastPrinted>2011-11-01T10:55:30Z</cp:lastPrinted>
  <dcterms:created xsi:type="dcterms:W3CDTF">1997-10-13T18:31:21Z</dcterms:created>
  <dcterms:modified xsi:type="dcterms:W3CDTF">2011-11-01T10:55:36Z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1c4b5ETkb1pQi6Zn4oao9DFXYI7zZB0aBtQPe7d4NSCw</vt:lpwstr>
  </property>
  <property fmtid="{D5CDD505-2E9C-101B-9397-08002B2CF9AE}" pid="4" name="Google.Documents.RevisionId">
    <vt:lpwstr>01442760262131051765</vt:lpwstr>
  </property>
  <property fmtid="{D5CDD505-2E9C-101B-9397-08002B2CF9AE}" pid="5" name="Google.Documents.PreviousRevisionId">
    <vt:lpwstr>10039784270261703224</vt:lpwstr>
  </property>
  <property fmtid="{D5CDD505-2E9C-101B-9397-08002B2CF9AE}" pid="6" name="Google.Documents.PluginVersion">
    <vt:lpwstr>2.0.2424.7283</vt:lpwstr>
  </property>
  <property fmtid="{D5CDD505-2E9C-101B-9397-08002B2CF9AE}" pid="7" name="Google.Documents.MergeIncapabilityFlags">
    <vt:i4>0</vt:i4>
  </property>
</Properties>
</file>